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shirm\Desktop\גיבוי 150322\משרד החינוך\תוכניות חוויתיות לחינוך המיוחד\"/>
    </mc:Choice>
  </mc:AlternateContent>
  <xr:revisionPtr revIDLastSave="0" documentId="13_ncr:1_{EA3300E3-788C-4C5A-9A18-EFBD550104C3}" xr6:coauthVersionLast="47" xr6:coauthVersionMax="47" xr10:uidLastSave="{00000000-0000-0000-0000-000000000000}"/>
  <bookViews>
    <workbookView xWindow="-110" yWindow="-110" windowWidth="19420" windowHeight="10420" tabRatio="805" activeTab="1" xr2:uid="{00000000-000D-0000-FFFF-FFFF00000000}"/>
  </bookViews>
  <sheets>
    <sheet name="מחוון טיפוס" sheetId="22" r:id="rId1"/>
    <sheet name="מחוון אופניים" sheetId="25" r:id="rId2"/>
    <sheet name="מחוון  ODT" sheetId="26" r:id="rId3"/>
    <sheet name="קריטריונים טיפוס" sheetId="16" r:id="rId4"/>
    <sheet name="קריטריונים אופניים" sheetId="28" r:id="rId5"/>
    <sheet name="קריטריונים ODT" sheetId="23" r:id="rId6"/>
    <sheet name="סיכום הצעות טיפוס" sheetId="2" r:id="rId7"/>
    <sheet name="סיכום הצעות אופניים" sheetId="27" r:id="rId8"/>
    <sheet name="סיכום הצעות ODT" sheetId="24" r:id="rId9"/>
  </sheets>
  <definedNames>
    <definedName name="_Hlk85712288" localSheetId="3">'קריטריונים טיפוס'!$C$23</definedName>
    <definedName name="_xlnm.Print_Area" localSheetId="0">'מחוון טיפוס'!$A$1:$K$43</definedName>
    <definedName name="_xlnm.Print_Area" localSheetId="6">'סיכום הצעות טיפוס'!$A$1:$L$30</definedName>
    <definedName name="_xlnm.Print_Area" localSheetId="3">'קריטריונים טיפוס'!$A$1:$M$21</definedName>
    <definedName name="_xlnm.Print_Titles" localSheetId="0">'מחוון טיפוס'!$1:$5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16" l="1"/>
  <c r="C2" i="28"/>
  <c r="C2" i="23"/>
  <c r="C2" i="2"/>
  <c r="C2" i="27"/>
  <c r="D16" i="28"/>
  <c r="D13" i="28"/>
  <c r="D9" i="28"/>
  <c r="D7" i="28"/>
  <c r="M1" i="28"/>
  <c r="L32" i="26"/>
  <c r="L17" i="26"/>
  <c r="L5" i="26"/>
  <c r="C25" i="27"/>
  <c r="I20" i="27"/>
  <c r="H7" i="27"/>
  <c r="J3" i="27"/>
  <c r="H3" i="27"/>
  <c r="L1" i="27"/>
  <c r="H41" i="25"/>
  <c r="E38" i="25"/>
  <c r="L37" i="25"/>
  <c r="I37" i="25"/>
  <c r="H37" i="25"/>
  <c r="H36" i="25"/>
  <c r="H35" i="25"/>
  <c r="H34" i="25"/>
  <c r="H30" i="25"/>
  <c r="I30" i="25" s="1"/>
  <c r="E27" i="25"/>
  <c r="H26" i="25"/>
  <c r="E23" i="25"/>
  <c r="L22" i="25"/>
  <c r="H22" i="25"/>
  <c r="H21" i="25"/>
  <c r="H20" i="25"/>
  <c r="L19" i="25"/>
  <c r="H19" i="25"/>
  <c r="E16" i="25"/>
  <c r="H15" i="25"/>
  <c r="I15" i="25" s="1"/>
  <c r="E12" i="25"/>
  <c r="H11" i="25"/>
  <c r="E8" i="25"/>
  <c r="L7" i="25"/>
  <c r="H7" i="25"/>
  <c r="M5" i="25"/>
  <c r="L22" i="22"/>
  <c r="L7" i="22"/>
  <c r="H51" i="26"/>
  <c r="L47" i="26"/>
  <c r="H47" i="26"/>
  <c r="I47" i="26" s="1"/>
  <c r="H46" i="26"/>
  <c r="H45" i="26"/>
  <c r="H44" i="26"/>
  <c r="H40" i="26"/>
  <c r="I40" i="26" s="1"/>
  <c r="H36" i="26"/>
  <c r="H32" i="26"/>
  <c r="H31" i="26"/>
  <c r="H30" i="26"/>
  <c r="L29" i="26"/>
  <c r="H29" i="26"/>
  <c r="H13" i="26"/>
  <c r="I13" i="26" s="1"/>
  <c r="H9" i="26"/>
  <c r="H5" i="26"/>
  <c r="M4" i="26"/>
  <c r="I7" i="24"/>
  <c r="C25" i="24"/>
  <c r="J20" i="24"/>
  <c r="K3" i="24"/>
  <c r="I3" i="24"/>
  <c r="M1" i="24"/>
  <c r="D18" i="23"/>
  <c r="D15" i="23"/>
  <c r="D11" i="23"/>
  <c r="D7" i="23"/>
  <c r="M1" i="23"/>
  <c r="E38" i="22"/>
  <c r="E27" i="22"/>
  <c r="H26" i="22"/>
  <c r="E12" i="22"/>
  <c r="H11" i="22"/>
  <c r="H36" i="22"/>
  <c r="H35" i="22"/>
  <c r="H34" i="22"/>
  <c r="H21" i="22"/>
  <c r="H20" i="22"/>
  <c r="L19" i="22"/>
  <c r="H19" i="22"/>
  <c r="H22" i="22"/>
  <c r="H37" i="22"/>
  <c r="H7" i="22"/>
  <c r="E8" i="22"/>
  <c r="E16" i="22"/>
  <c r="E23" i="22"/>
  <c r="M5" i="22"/>
  <c r="L37" i="22"/>
  <c r="H15" i="22"/>
  <c r="I15" i="22" s="1"/>
  <c r="H30" i="22"/>
  <c r="I30" i="22" s="1"/>
  <c r="H41" i="22"/>
  <c r="H7" i="2"/>
  <c r="L1" i="2"/>
  <c r="H3" i="2"/>
  <c r="J3" i="2"/>
  <c r="I20" i="2"/>
  <c r="C25" i="2"/>
  <c r="M1" i="16"/>
  <c r="D7" i="16"/>
  <c r="D9" i="16"/>
  <c r="D13" i="16"/>
  <c r="D16" i="16"/>
  <c r="I37" i="22" l="1"/>
</calcChain>
</file>

<file path=xl/sharedStrings.xml><?xml version="1.0" encoding="utf-8"?>
<sst xmlns="http://schemas.openxmlformats.org/spreadsheetml/2006/main" count="619" uniqueCount="147">
  <si>
    <t>דף:</t>
  </si>
  <si>
    <t>מתוך:</t>
  </si>
  <si>
    <t>פרוט הנושא</t>
  </si>
  <si>
    <t>משקל</t>
  </si>
  <si>
    <t>יחסי</t>
  </si>
  <si>
    <t>הצעה:</t>
  </si>
  <si>
    <t>ערך</t>
  </si>
  <si>
    <t>ציון</t>
  </si>
  <si>
    <t>הערות</t>
  </si>
  <si>
    <t>ציון משוקלל לנושא</t>
  </si>
  <si>
    <t>מספר</t>
  </si>
  <si>
    <t>שם המציע</t>
  </si>
  <si>
    <t>הקריטריון</t>
  </si>
  <si>
    <t>משקל יחסי =&gt;</t>
  </si>
  <si>
    <t>ציון מוחלט =&gt;</t>
  </si>
  <si>
    <t>ציון יחסי  =&gt;&gt;</t>
  </si>
  <si>
    <t>סה"כ</t>
  </si>
  <si>
    <t>הערכה כוללת</t>
  </si>
  <si>
    <t>משרד החינוך</t>
  </si>
  <si>
    <r>
      <t xml:space="preserve">ציון </t>
    </r>
    <r>
      <rPr>
        <sz val="9"/>
        <rFont val="Arial"/>
        <family val="2"/>
        <charset val="177"/>
      </rPr>
      <t>1-10</t>
    </r>
  </si>
  <si>
    <t>מכרז מס':</t>
  </si>
  <si>
    <t>קוד מכרז:</t>
  </si>
  <si>
    <t>תאריך עדכון:</t>
  </si>
  <si>
    <t>סה"כ הצעת המחיר ללא מע"מ</t>
  </si>
  <si>
    <t>סה"כ הצעת המחיר כולל מע"מ</t>
  </si>
  <si>
    <t>המשרד</t>
  </si>
  <si>
    <t>ציון מעבר מציון כולל של סעיפי האיכות לציון המחיר</t>
  </si>
  <si>
    <t>התאמה של נסיון המציע לפעילות הנדרשת במכרז</t>
  </si>
  <si>
    <t>היחידה</t>
  </si>
  <si>
    <t xml:space="preserve">משרד החינוך </t>
  </si>
  <si>
    <t>סה"כ משקל סעיפי איכות:</t>
  </si>
  <si>
    <t>משקל מחיר:</t>
  </si>
  <si>
    <t>משקל סעיפי האיכות</t>
  </si>
  <si>
    <t>משקל  מחיר</t>
  </si>
  <si>
    <t>חוות דעת</t>
  </si>
  <si>
    <t xml:space="preserve">ציון מינימום נדרש בכל אחד מסעיפי האיכות בפני עצמו הינו </t>
  </si>
  <si>
    <t>חוות דעת על המציע</t>
  </si>
  <si>
    <t>צוות המציע</t>
  </si>
  <si>
    <t>נסיון הגוף המציע</t>
  </si>
  <si>
    <t>ציון סעיפי האיכות</t>
  </si>
  <si>
    <t>מחיר משוקלל</t>
  </si>
  <si>
    <t>ציון המחיר</t>
  </si>
  <si>
    <t>ציון כולל</t>
  </si>
  <si>
    <t>דירוג יחסי</t>
  </si>
  <si>
    <t>מס' מציע: ______________________</t>
  </si>
  <si>
    <t>סעיף ראשי</t>
  </si>
  <si>
    <t>סעיף משנה</t>
  </si>
  <si>
    <t>מרכיב ציון</t>
  </si>
  <si>
    <t>היקף שהוצג</t>
  </si>
  <si>
    <t>ציון משוקלל לסעיף</t>
  </si>
  <si>
    <t>היקף מינימום</t>
  </si>
  <si>
    <t>היקף מקסימום</t>
  </si>
  <si>
    <t>ניסיון המציע</t>
  </si>
  <si>
    <t>ציון 1 - 10</t>
  </si>
  <si>
    <t>אי התאמה לנדרש</t>
  </si>
  <si>
    <t>התאמה חלקית בלבד</t>
  </si>
  <si>
    <t>התאמה ברוב הנושאים</t>
  </si>
  <si>
    <t>התאמה מלאה לנדרש</t>
  </si>
  <si>
    <t xml:space="preserve">הכשרה רלוונטית נוספת </t>
  </si>
  <si>
    <t>+1</t>
  </si>
  <si>
    <t>ההיקף הנדרש</t>
  </si>
  <si>
    <t>התאמת הניסיון המוצג לנדרש במכרז</t>
  </si>
  <si>
    <t>עפ"י היקפים מינימליים נדרשים</t>
  </si>
  <si>
    <t>עפ"י המחוון</t>
  </si>
  <si>
    <t>פסול</t>
  </si>
  <si>
    <t>יחידת חישוב</t>
  </si>
  <si>
    <t>כמות</t>
  </si>
  <si>
    <t>יחידת ספירה</t>
  </si>
  <si>
    <t>נסיון המציע</t>
  </si>
  <si>
    <t>הצעת המחיר</t>
  </si>
  <si>
    <t>מינ'</t>
  </si>
  <si>
    <t>מקס'</t>
  </si>
  <si>
    <t>הפרש</t>
  </si>
  <si>
    <t>חוות דעת שנלקחה מאנשי הקשר כפי שמפורט בטופס בדיקת ההצעות</t>
  </si>
  <si>
    <t>חוות דעת מס' 1</t>
  </si>
  <si>
    <t>חוות דעת מס' 2</t>
  </si>
  <si>
    <t>חוות דעת מס' 3</t>
  </si>
  <si>
    <t>ציון סופי משוקלל</t>
  </si>
  <si>
    <t xml:space="preserve">אגף א' לחינוך מיוחד </t>
  </si>
  <si>
    <t>רכז בטיחות</t>
  </si>
  <si>
    <t>ניסיון רכז בטיחות</t>
  </si>
  <si>
    <t>הכשרת רכז בטיחות</t>
  </si>
  <si>
    <t>קבוצה</t>
  </si>
  <si>
    <t>קבוצה אחת שביצעה פעילות בנושא: רכיבה על אופניים</t>
  </si>
  <si>
    <r>
      <t>קבוצה אחת שביצעה פעילות בנושא: טיפוס וגלישה בטבע או מתחם פעילות אתגרי כולל חבלים</t>
    </r>
    <r>
      <rPr>
        <sz val="10"/>
        <color indexed="62"/>
        <rFont val="David"/>
        <family val="2"/>
      </rPr>
      <t xml:space="preserve"> </t>
    </r>
  </si>
  <si>
    <r>
      <t>שנות ניסיון בביצוע הפעילות</t>
    </r>
    <r>
      <rPr>
        <b/>
        <sz val="11"/>
        <color indexed="10"/>
        <rFont val="Arial"/>
        <family val="2"/>
      </rPr>
      <t/>
    </r>
  </si>
  <si>
    <t>פחות מ- 3 שנים</t>
  </si>
  <si>
    <t>3 שנים</t>
  </si>
  <si>
    <t>4-7 שנים</t>
  </si>
  <si>
    <t>8 שנים ומעלה</t>
  </si>
  <si>
    <t>לכל שנה +0.60</t>
  </si>
  <si>
    <t>לכל תלמיד +0.01</t>
  </si>
  <si>
    <t>מנהל התוכנית</t>
  </si>
  <si>
    <t>ניסיון של מנהל התוכנית</t>
  </si>
  <si>
    <t>הכשרה של מנהל התוכנית</t>
  </si>
  <si>
    <t>חוות דעת על מנהל התוכנית</t>
  </si>
  <si>
    <t>4-5 שנים</t>
  </si>
  <si>
    <t>6 שנים ומעלה</t>
  </si>
  <si>
    <t>לכל שנה +1.00</t>
  </si>
  <si>
    <t>פחות מ- 1 שנים</t>
  </si>
  <si>
    <t>1 שנים</t>
  </si>
  <si>
    <t>2 שנים</t>
  </si>
  <si>
    <t>3 שנים ומעלה</t>
  </si>
  <si>
    <t>לכל שנה +1.50</t>
  </si>
  <si>
    <t>פחות מתואר ראשון</t>
  </si>
  <si>
    <t>תואר ראשון</t>
  </si>
  <si>
    <t>תואר שני</t>
  </si>
  <si>
    <t>חוות דעת על מנהל התוכנית עפ"י חוות דעת שנלקחה מאנשי הקשר כפי שמפורט בטופס בדיקת ההצעות</t>
  </si>
  <si>
    <t>שנות ניסיון כיועץ או כבקר בטיחות של מתקני ספורט ונופש או כאחראי בטיחות בגופים ציבוריים</t>
  </si>
  <si>
    <t>אינו בעל הכשרה כנדרש</t>
  </si>
  <si>
    <t>בעל הכשרה כנדרש</t>
  </si>
  <si>
    <t>בוגר מוסמך של קורס "ממונה בטיחות בעבודה" מטעם גוף מוכר ע"י המפקח הארצי על העבודה במשרד הכלכלה או בוגר קורס "ממוני בטיחות במוסדות חינוך" מטעם משרד החינוך</t>
  </si>
  <si>
    <t xml:space="preserve">מספר משתתפים בשנה בנושא: טיפוס וגלישה בטבע ומתחם פעילות אתגרי כולל חבלים </t>
  </si>
  <si>
    <t>פחות מ- 300 משתתפים</t>
  </si>
  <si>
    <t>300 משתתפים</t>
  </si>
  <si>
    <t>301-599 משתתפים</t>
  </si>
  <si>
    <t>600 משתתפים ומעלה</t>
  </si>
  <si>
    <r>
      <t xml:space="preserve">ביצוע תוכניות חוויתיות לתלמידי החינוך המיוחד הלומדים במסגרות חינוכיות בנושא </t>
    </r>
    <r>
      <rPr>
        <b/>
        <sz val="12"/>
        <rFont val="David"/>
        <family val="2"/>
      </rPr>
      <t xml:space="preserve">1: טיפוס וגלישה בטבע ומתחם פעילות אתגרי כולל חבלים </t>
    </r>
  </si>
  <si>
    <t xml:space="preserve">שנות ניסיון בעבודה עם מוסדות חינוך </t>
  </si>
  <si>
    <t>התוכניות המוצעות</t>
  </si>
  <si>
    <t>איכות התוכניות המוצעות</t>
  </si>
  <si>
    <t>יצירתיות</t>
  </si>
  <si>
    <t>התאמה לצרכי האוכלוסייה הרלבנטית</t>
  </si>
  <si>
    <t>התאמת התוכניות לתנאים פיסיים מגוונים</t>
  </si>
  <si>
    <t>התרשמות כללית</t>
  </si>
  <si>
    <t>רמה גבוהה</t>
  </si>
  <si>
    <t>רמה בינונית</t>
  </si>
  <si>
    <t>רמה נמוכה</t>
  </si>
  <si>
    <t>לכל שנה +0.50</t>
  </si>
  <si>
    <t>איכות התוכניות</t>
  </si>
  <si>
    <t>לפי קריטריונים</t>
  </si>
  <si>
    <t>קבוצה אחת שביצעה פעילות בנושא: ODT</t>
  </si>
  <si>
    <t>ביצוע תוכניות חוויתיות לתלמידי החינוך המיוחד הלומדים במסגרות חינוכיות בנושא 2: סדנאות ODT</t>
  </si>
  <si>
    <t xml:space="preserve"> ניסיון בעבודה עם אוכלוסייה - אנשים עם מוגבלות</t>
  </si>
  <si>
    <t xml:space="preserve">הכשרה בחינוך ו/או בחינוך גופני ו/או בחינוך לא פורמלי ו/או בחינוך מיוחד ו/או במדעי החברה </t>
  </si>
  <si>
    <t>ניסיון בביצוע פעילות עם ילדים או בני נוער עד גיל 21 עם מוגבלות</t>
  </si>
  <si>
    <t>ביצוע תוכנית חוויתית תהליכית לתלמידים עם מוגבלות הזכאים לשירותי חינוך מיוחדים הלומדים במסגרות חינוך מיוחד</t>
  </si>
  <si>
    <t xml:space="preserve">ביצוע תוכנית חוויתית תהליכית לתלמידים עם מוגבלות הזכאים לשירותי חינוך המיוחדים הלומדים במסגרות חינוך מיוחד בנושא 1: טיפוס וגלישה בטבע ומתחם פעילות אתגרי כולל חבלים </t>
  </si>
  <si>
    <t>מספר משתתפים בשנה בנושא: רכיבה על אופניים</t>
  </si>
  <si>
    <r>
      <t xml:space="preserve">ביצוע תוכניות חוויתיות לתלמידי החינוך המיוחד הלומדים במסגרות חינוכיות בנושא </t>
    </r>
    <r>
      <rPr>
        <b/>
        <sz val="12"/>
        <rFont val="David"/>
        <family val="2"/>
      </rPr>
      <t xml:space="preserve">2: רכיבה על אופניים </t>
    </r>
  </si>
  <si>
    <t>מספר משתתפים בשנה בנושא: פעילות ODT</t>
  </si>
  <si>
    <t>לכל שנה +0.75</t>
  </si>
  <si>
    <r>
      <t xml:space="preserve">ביצוע תוכניות חוויתיות לתלמידי החינוך המיוחד הלומדים במסגרות חינוכיות בנושא </t>
    </r>
    <r>
      <rPr>
        <b/>
        <sz val="12"/>
        <rFont val="David"/>
        <family val="2"/>
      </rPr>
      <t>3: ODT</t>
    </r>
  </si>
  <si>
    <t>2-3 שנים</t>
  </si>
  <si>
    <t>4 שנים ומעלה</t>
  </si>
  <si>
    <t>ביצוע תוכנית חוויתית תהליכית לתלמידים עם מוגבלות הזכאים לשירותי חינוך המיוחדים הלומדים במסגרות חינוך מיוחד בנושא 2: רכיבה על אופניים</t>
  </si>
  <si>
    <t>49/10.2022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</si>
</sst>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"/>
      <charset val="177"/>
    </font>
    <font>
      <sz val="10"/>
      <name val="Arial"/>
      <family val="2"/>
    </font>
    <font>
      <sz val="9"/>
      <name val="Arial"/>
      <family val="2"/>
      <charset val="177"/>
    </font>
    <font>
      <sz val="8"/>
      <name val="Arial"/>
      <family val="2"/>
      <charset val="177"/>
    </font>
    <font>
      <b/>
      <sz val="10"/>
      <name val="Arial"/>
      <family val="2"/>
      <charset val="177"/>
    </font>
    <font>
      <b/>
      <sz val="11"/>
      <name val="Arial"/>
      <family val="2"/>
      <charset val="177"/>
    </font>
    <font>
      <b/>
      <sz val="9"/>
      <name val="Arial"/>
      <family val="2"/>
      <charset val="177"/>
    </font>
    <font>
      <sz val="11"/>
      <name val="Arial"/>
      <family val="2"/>
      <charset val="177"/>
    </font>
    <font>
      <sz val="10"/>
      <name val="Arial"/>
      <family val="2"/>
      <charset val="177"/>
    </font>
    <font>
      <b/>
      <sz val="14"/>
      <name val="David"/>
      <family val="2"/>
      <charset val="177"/>
    </font>
    <font>
      <b/>
      <sz val="12"/>
      <name val="David"/>
      <family val="2"/>
      <charset val="177"/>
    </font>
    <font>
      <sz val="11"/>
      <name val="David"/>
      <family val="2"/>
      <charset val="177"/>
    </font>
    <font>
      <sz val="10"/>
      <name val="David"/>
      <family val="2"/>
      <charset val="177"/>
    </font>
    <font>
      <sz val="9"/>
      <name val="David"/>
      <family val="2"/>
      <charset val="177"/>
    </font>
    <font>
      <b/>
      <sz val="9"/>
      <name val="David"/>
      <family val="2"/>
      <charset val="177"/>
    </font>
    <font>
      <sz val="72"/>
      <name val="David"/>
      <family val="2"/>
      <charset val="177"/>
    </font>
    <font>
      <b/>
      <sz val="10"/>
      <name val="David"/>
      <family val="2"/>
      <charset val="177"/>
    </font>
    <font>
      <b/>
      <sz val="11"/>
      <name val="David"/>
      <family val="2"/>
      <charset val="177"/>
    </font>
    <font>
      <b/>
      <sz val="8"/>
      <name val="Arial"/>
      <family val="2"/>
      <charset val="177"/>
    </font>
    <font>
      <sz val="9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sz val="9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sz val="10"/>
      <name val="Arial"/>
      <family val="2"/>
    </font>
    <font>
      <b/>
      <sz val="9"/>
      <name val="David"/>
      <family val="2"/>
      <charset val="177"/>
    </font>
    <font>
      <sz val="9"/>
      <name val="David"/>
      <family val="2"/>
      <charset val="177"/>
    </font>
    <font>
      <b/>
      <i/>
      <sz val="11"/>
      <name val="David"/>
      <family val="2"/>
      <charset val="177"/>
    </font>
    <font>
      <sz val="10"/>
      <name val="David"/>
      <family val="2"/>
    </font>
    <font>
      <sz val="10"/>
      <color indexed="62"/>
      <name val="David"/>
      <family val="2"/>
    </font>
    <font>
      <b/>
      <sz val="12"/>
      <name val="David"/>
      <family val="2"/>
    </font>
    <font>
      <b/>
      <sz val="12"/>
      <name val="Arial"/>
      <family val="2"/>
      <scheme val="minor"/>
    </font>
    <font>
      <b/>
      <u/>
      <sz val="16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 style="medium">
        <color indexed="64"/>
      </bottom>
      <diagonal style="dotted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dotted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4">
    <xf numFmtId="0" fontId="0" fillId="0" borderId="0" xfId="0"/>
    <xf numFmtId="9" fontId="6" fillId="0" borderId="1" xfId="0" applyNumberFormat="1" applyFont="1" applyBorder="1" applyAlignment="1">
      <alignment horizontal="center" vertical="center"/>
    </xf>
    <xf numFmtId="9" fontId="6" fillId="0" borderId="2" xfId="0" applyNumberFormat="1" applyFont="1" applyBorder="1" applyAlignment="1">
      <alignment horizontal="center" vertical="center"/>
    </xf>
    <xf numFmtId="9" fontId="6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9" fontId="5" fillId="0" borderId="4" xfId="0" applyNumberFormat="1" applyFont="1" applyBorder="1" applyAlignment="1">
      <alignment horizontal="centerContinuous" vertical="center"/>
    </xf>
    <xf numFmtId="0" fontId="10" fillId="0" borderId="5" xfId="0" applyFont="1" applyBorder="1" applyAlignment="1">
      <alignment horizontal="centerContinuous" vertical="center" readingOrder="2"/>
    </xf>
    <xf numFmtId="0" fontId="9" fillId="0" borderId="6" xfId="0" applyFont="1" applyBorder="1" applyAlignment="1">
      <alignment horizontal="center" vertical="center" readingOrder="2"/>
    </xf>
    <xf numFmtId="0" fontId="12" fillId="0" borderId="0" xfId="0" applyFont="1" applyAlignment="1">
      <alignment readingOrder="2"/>
    </xf>
    <xf numFmtId="0" fontId="10" fillId="0" borderId="1" xfId="0" applyFont="1" applyBorder="1" applyAlignment="1">
      <alignment horizontal="center" vertical="center" readingOrder="2"/>
    </xf>
    <xf numFmtId="0" fontId="12" fillId="0" borderId="0" xfId="0" applyFont="1" applyAlignment="1">
      <alignment horizontal="center" readingOrder="2"/>
    </xf>
    <xf numFmtId="0" fontId="12" fillId="0" borderId="0" xfId="0" applyFont="1"/>
    <xf numFmtId="0" fontId="11" fillId="0" borderId="7" xfId="0" applyFont="1" applyBorder="1" applyAlignment="1">
      <alignment horizontal="centerContinuous" vertical="center"/>
    </xf>
    <xf numFmtId="0" fontId="11" fillId="0" borderId="0" xfId="0" applyFont="1" applyAlignment="1">
      <alignment horizontal="centerContinuous" vertical="center"/>
    </xf>
    <xf numFmtId="0" fontId="11" fillId="0" borderId="8" xfId="0" applyFont="1" applyBorder="1" applyAlignment="1">
      <alignment horizontal="centerContinuous" vertical="center"/>
    </xf>
    <xf numFmtId="0" fontId="11" fillId="0" borderId="0" xfId="0" applyFont="1"/>
    <xf numFmtId="0" fontId="11" fillId="0" borderId="9" xfId="0" applyFont="1" applyBorder="1" applyAlignment="1">
      <alignment horizontal="center" vertical="center"/>
    </xf>
    <xf numFmtId="0" fontId="12" fillId="0" borderId="10" xfId="0" applyFont="1" applyBorder="1"/>
    <xf numFmtId="0" fontId="12" fillId="0" borderId="11" xfId="0" applyFont="1" applyBorder="1"/>
    <xf numFmtId="0" fontId="12" fillId="0" borderId="12" xfId="0" applyFont="1" applyBorder="1"/>
    <xf numFmtId="0" fontId="12" fillId="0" borderId="5" xfId="0" applyFont="1" applyBorder="1"/>
    <xf numFmtId="0" fontId="12" fillId="0" borderId="6" xfId="0" applyFont="1" applyBorder="1"/>
    <xf numFmtId="0" fontId="12" fillId="0" borderId="4" xfId="0" applyFont="1" applyBorder="1"/>
    <xf numFmtId="0" fontId="12" fillId="0" borderId="7" xfId="0" applyFont="1" applyBorder="1"/>
    <xf numFmtId="9" fontId="16" fillId="0" borderId="0" xfId="0" applyNumberFormat="1" applyFont="1" applyAlignment="1">
      <alignment horizontal="center"/>
    </xf>
    <xf numFmtId="0" fontId="12" fillId="0" borderId="13" xfId="0" applyFont="1" applyBorder="1"/>
    <xf numFmtId="0" fontId="12" fillId="0" borderId="1" xfId="0" applyFont="1" applyBorder="1"/>
    <xf numFmtId="0" fontId="12" fillId="0" borderId="14" xfId="0" applyFont="1" applyBorder="1"/>
    <xf numFmtId="0" fontId="8" fillId="0" borderId="11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2" xfId="0" applyFont="1" applyBorder="1"/>
    <xf numFmtId="0" fontId="8" fillId="0" borderId="17" xfId="0" applyFont="1" applyBorder="1"/>
    <xf numFmtId="0" fontId="17" fillId="0" borderId="18" xfId="0" applyFont="1" applyBorder="1" applyAlignment="1">
      <alignment horizontal="center" vertical="center" readingOrder="2"/>
    </xf>
    <xf numFmtId="0" fontId="17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22" fontId="4" fillId="0" borderId="14" xfId="0" applyNumberFormat="1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readingOrder="2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readingOrder="2"/>
    </xf>
    <xf numFmtId="3" fontId="8" fillId="0" borderId="19" xfId="0" applyNumberFormat="1" applyFont="1" applyBorder="1" applyAlignment="1">
      <alignment horizontal="center"/>
    </xf>
    <xf numFmtId="0" fontId="10" fillId="0" borderId="0" xfId="0" applyFont="1"/>
    <xf numFmtId="0" fontId="17" fillId="0" borderId="0" xfId="0" applyFont="1" applyAlignment="1">
      <alignment horizontal="center" vertical="center"/>
    </xf>
    <xf numFmtId="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 wrapText="1"/>
    </xf>
    <xf numFmtId="0" fontId="11" fillId="0" borderId="4" xfId="0" applyFont="1" applyBorder="1" applyAlignment="1">
      <alignment horizontal="center" vertical="center" wrapText="1" readingOrder="2"/>
    </xf>
    <xf numFmtId="0" fontId="11" fillId="0" borderId="20" xfId="0" applyFont="1" applyBorder="1" applyAlignment="1">
      <alignment horizontal="center" vertical="center" wrapText="1" readingOrder="2"/>
    </xf>
    <xf numFmtId="0" fontId="12" fillId="0" borderId="0" xfId="0" applyFont="1" applyAlignment="1">
      <alignment horizontal="center" vertical="center" wrapText="1" readingOrder="2"/>
    </xf>
    <xf numFmtId="0" fontId="11" fillId="0" borderId="14" xfId="0" applyFont="1" applyBorder="1" applyAlignment="1">
      <alignment horizontal="center" vertical="center" wrapText="1" readingOrder="2"/>
    </xf>
    <xf numFmtId="0" fontId="11" fillId="0" borderId="1" xfId="0" applyFont="1" applyBorder="1" applyAlignment="1">
      <alignment horizontal="center" vertical="center" wrapText="1" readingOrder="2"/>
    </xf>
    <xf numFmtId="0" fontId="11" fillId="0" borderId="21" xfId="0" applyFont="1" applyBorder="1" applyAlignment="1">
      <alignment horizontal="center" vertical="center" wrapText="1" readingOrder="2"/>
    </xf>
    <xf numFmtId="0" fontId="15" fillId="0" borderId="0" xfId="0" applyFont="1" applyAlignment="1">
      <alignment horizontal="center" vertical="center" wrapText="1" readingOrder="2"/>
    </xf>
    <xf numFmtId="0" fontId="13" fillId="0" borderId="22" xfId="0" applyFont="1" applyBorder="1" applyAlignment="1">
      <alignment horizontal="center" vertical="center" wrapText="1" readingOrder="2"/>
    </xf>
    <xf numFmtId="9" fontId="2" fillId="0" borderId="23" xfId="0" applyNumberFormat="1" applyFont="1" applyBorder="1" applyAlignment="1">
      <alignment horizontal="center" vertical="center" wrapText="1" readingOrder="2"/>
    </xf>
    <xf numFmtId="0" fontId="12" fillId="0" borderId="24" xfId="0" applyFont="1" applyBorder="1" applyAlignment="1">
      <alignment horizontal="center" vertical="center" wrapText="1" readingOrder="2"/>
    </xf>
    <xf numFmtId="9" fontId="2" fillId="0" borderId="25" xfId="0" applyNumberFormat="1" applyFont="1" applyBorder="1" applyAlignment="1">
      <alignment horizontal="center" vertical="center" wrapText="1" readingOrder="2"/>
    </xf>
    <xf numFmtId="0" fontId="14" fillId="0" borderId="25" xfId="0" applyFont="1" applyBorder="1" applyAlignment="1">
      <alignment horizontal="center" vertical="center" wrapText="1" readingOrder="2"/>
    </xf>
    <xf numFmtId="0" fontId="14" fillId="0" borderId="26" xfId="0" applyFont="1" applyBorder="1" applyAlignment="1">
      <alignment horizontal="center" vertical="center" wrapText="1" readingOrder="2"/>
    </xf>
    <xf numFmtId="0" fontId="14" fillId="0" borderId="6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4" fontId="19" fillId="0" borderId="20" xfId="0" applyNumberFormat="1" applyFont="1" applyBorder="1" applyAlignment="1">
      <alignment horizontal="center" vertical="center" wrapText="1" readingOrder="2"/>
    </xf>
    <xf numFmtId="4" fontId="19" fillId="0" borderId="27" xfId="0" applyNumberFormat="1" applyFont="1" applyBorder="1" applyAlignment="1">
      <alignment horizontal="center" vertical="center" wrapText="1" readingOrder="2"/>
    </xf>
    <xf numFmtId="4" fontId="19" fillId="0" borderId="28" xfId="0" applyNumberFormat="1" applyFont="1" applyBorder="1" applyAlignment="1">
      <alignment horizontal="center" vertical="center" wrapText="1" readingOrder="2"/>
    </xf>
    <xf numFmtId="4" fontId="19" fillId="0" borderId="0" xfId="0" applyNumberFormat="1" applyFont="1" applyAlignment="1">
      <alignment horizontal="center" vertical="center" wrapText="1" readingOrder="2"/>
    </xf>
    <xf numFmtId="4" fontId="19" fillId="0" borderId="29" xfId="0" applyNumberFormat="1" applyFont="1" applyBorder="1" applyAlignment="1">
      <alignment horizontal="center" vertical="center" wrapText="1" readingOrder="2"/>
    </xf>
    <xf numFmtId="4" fontId="22" fillId="0" borderId="20" xfId="0" applyNumberFormat="1" applyFont="1" applyBorder="1" applyAlignment="1">
      <alignment horizontal="center" vertical="center" wrapText="1" readingOrder="2"/>
    </xf>
    <xf numFmtId="4" fontId="22" fillId="0" borderId="28" xfId="0" applyNumberFormat="1" applyFont="1" applyBorder="1" applyAlignment="1">
      <alignment horizontal="center" vertical="center" wrapText="1" readingOrder="2"/>
    </xf>
    <xf numFmtId="4" fontId="22" fillId="0" borderId="29" xfId="0" applyNumberFormat="1" applyFont="1" applyBorder="1" applyAlignment="1">
      <alignment horizontal="center" vertical="center" wrapText="1" readingOrder="2"/>
    </xf>
    <xf numFmtId="0" fontId="0" fillId="0" borderId="0" xfId="0" applyAlignment="1">
      <alignment horizontal="center" vertical="center"/>
    </xf>
    <xf numFmtId="0" fontId="5" fillId="0" borderId="23" xfId="0" applyFont="1" applyBorder="1" applyAlignment="1">
      <alignment horizontal="center" vertical="center" wrapText="1" readingOrder="2"/>
    </xf>
    <xf numFmtId="0" fontId="12" fillId="0" borderId="30" xfId="0" applyFont="1" applyBorder="1" applyAlignment="1">
      <alignment horizontal="center" vertical="center" wrapText="1" readingOrder="2"/>
    </xf>
    <xf numFmtId="9" fontId="2" fillId="0" borderId="10" xfId="0" applyNumberFormat="1" applyFont="1" applyBorder="1" applyAlignment="1">
      <alignment horizontal="center" vertical="center" wrapText="1" readingOrder="2"/>
    </xf>
    <xf numFmtId="4" fontId="19" fillId="0" borderId="31" xfId="0" applyNumberFormat="1" applyFont="1" applyBorder="1" applyAlignment="1">
      <alignment horizontal="center" vertical="center" wrapText="1" readingOrder="2"/>
    </xf>
    <xf numFmtId="0" fontId="12" fillId="0" borderId="32" xfId="0" applyFont="1" applyBorder="1" applyAlignment="1">
      <alignment horizontal="center" vertical="center" wrapText="1" readingOrder="2"/>
    </xf>
    <xf numFmtId="9" fontId="19" fillId="0" borderId="10" xfId="0" applyNumberFormat="1" applyFont="1" applyBorder="1" applyAlignment="1">
      <alignment horizontal="center" vertical="center" wrapText="1" readingOrder="2"/>
    </xf>
    <xf numFmtId="0" fontId="14" fillId="0" borderId="33" xfId="0" applyFont="1" applyBorder="1" applyAlignment="1">
      <alignment horizontal="center" vertical="center" wrapText="1" readingOrder="2"/>
    </xf>
    <xf numFmtId="3" fontId="22" fillId="0" borderId="33" xfId="0" applyNumberFormat="1" applyFont="1" applyBorder="1" applyAlignment="1">
      <alignment horizontal="center" vertical="center" wrapText="1" readingOrder="2"/>
    </xf>
    <xf numFmtId="4" fontId="22" fillId="0" borderId="34" xfId="0" applyNumberFormat="1" applyFont="1" applyBorder="1" applyAlignment="1">
      <alignment horizontal="center" vertical="center" wrapText="1" readingOrder="2"/>
    </xf>
    <xf numFmtId="4" fontId="22" fillId="0" borderId="35" xfId="0" applyNumberFormat="1" applyFont="1" applyBorder="1" applyAlignment="1">
      <alignment horizontal="center" vertical="center" wrapText="1" readingOrder="2"/>
    </xf>
    <xf numFmtId="0" fontId="17" fillId="2" borderId="36" xfId="0" applyFont="1" applyFill="1" applyBorder="1" applyAlignment="1">
      <alignment horizontal="center" vertical="center" wrapText="1" readingOrder="2"/>
    </xf>
    <xf numFmtId="0" fontId="14" fillId="2" borderId="37" xfId="0" applyFont="1" applyFill="1" applyBorder="1" applyAlignment="1">
      <alignment horizontal="center" vertical="center" wrapText="1" readingOrder="2"/>
    </xf>
    <xf numFmtId="9" fontId="6" fillId="2" borderId="38" xfId="0" applyNumberFormat="1" applyFont="1" applyFill="1" applyBorder="1" applyAlignment="1">
      <alignment horizontal="center" vertical="center" wrapText="1" readingOrder="2"/>
    </xf>
    <xf numFmtId="4" fontId="22" fillId="2" borderId="39" xfId="0" applyNumberFormat="1" applyFont="1" applyFill="1" applyBorder="1" applyAlignment="1">
      <alignment horizontal="center" vertical="center" wrapText="1" readingOrder="2"/>
    </xf>
    <xf numFmtId="4" fontId="22" fillId="2" borderId="40" xfId="0" applyNumberFormat="1" applyFont="1" applyFill="1" applyBorder="1" applyAlignment="1">
      <alignment horizontal="center" vertical="center" wrapText="1" readingOrder="2"/>
    </xf>
    <xf numFmtId="0" fontId="14" fillId="2" borderId="38" xfId="0" applyFont="1" applyFill="1" applyBorder="1" applyAlignment="1">
      <alignment horizontal="center" vertical="center" wrapText="1" readingOrder="2"/>
    </xf>
    <xf numFmtId="3" fontId="6" fillId="2" borderId="38" xfId="0" applyNumberFormat="1" applyFont="1" applyFill="1" applyBorder="1" applyAlignment="1">
      <alignment horizontal="center" vertical="center" wrapText="1" readingOrder="2"/>
    </xf>
    <xf numFmtId="3" fontId="6" fillId="2" borderId="39" xfId="0" applyNumberFormat="1" applyFont="1" applyFill="1" applyBorder="1" applyAlignment="1">
      <alignment horizontal="center" vertical="center" wrapText="1" readingOrder="2"/>
    </xf>
    <xf numFmtId="4" fontId="22" fillId="2" borderId="41" xfId="0" applyNumberFormat="1" applyFont="1" applyFill="1" applyBorder="1" applyAlignment="1">
      <alignment horizontal="center" vertical="center" wrapText="1" readingOrder="2"/>
    </xf>
    <xf numFmtId="2" fontId="12" fillId="0" borderId="42" xfId="0" applyNumberFormat="1" applyFont="1" applyBorder="1" applyAlignment="1">
      <alignment horizontal="center" vertical="center" wrapText="1"/>
    </xf>
    <xf numFmtId="2" fontId="8" fillId="0" borderId="0" xfId="0" applyNumberFormat="1" applyFont="1" applyAlignment="1">
      <alignment horizontal="center" vertical="center" wrapText="1"/>
    </xf>
    <xf numFmtId="2" fontId="8" fillId="0" borderId="43" xfId="0" applyNumberFormat="1" applyFont="1" applyBorder="1" applyAlignment="1">
      <alignment horizontal="center" vertical="center" wrapText="1"/>
    </xf>
    <xf numFmtId="2" fontId="8" fillId="0" borderId="32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2" fontId="8" fillId="0" borderId="20" xfId="0" applyNumberFormat="1" applyFont="1" applyBorder="1" applyAlignment="1">
      <alignment horizontal="center" vertical="center" wrapText="1"/>
    </xf>
    <xf numFmtId="2" fontId="8" fillId="0" borderId="44" xfId="0" applyNumberFormat="1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3" fillId="0" borderId="45" xfId="0" applyNumberFormat="1" applyFont="1" applyBorder="1" applyAlignment="1">
      <alignment horizontal="center" vertical="center" wrapText="1" readingOrder="2"/>
    </xf>
    <xf numFmtId="3" fontId="0" fillId="0" borderId="0" xfId="0" applyNumberFormat="1"/>
    <xf numFmtId="0" fontId="14" fillId="0" borderId="6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26" fillId="0" borderId="47" xfId="0" applyFont="1" applyBorder="1" applyAlignment="1">
      <alignment horizontal="center" vertical="center" wrapText="1"/>
    </xf>
    <xf numFmtId="0" fontId="26" fillId="0" borderId="48" xfId="0" applyFont="1" applyBorder="1" applyAlignment="1">
      <alignment horizontal="center" vertical="center" wrapText="1"/>
    </xf>
    <xf numFmtId="0" fontId="26" fillId="0" borderId="49" xfId="0" applyFont="1" applyBorder="1" applyAlignment="1">
      <alignment horizontal="center" vertical="center" wrapText="1"/>
    </xf>
    <xf numFmtId="0" fontId="26" fillId="0" borderId="50" xfId="0" applyFont="1" applyBorder="1" applyAlignment="1">
      <alignment horizontal="center" vertical="center" wrapText="1"/>
    </xf>
    <xf numFmtId="0" fontId="27" fillId="0" borderId="51" xfId="0" applyFont="1" applyBorder="1" applyAlignment="1">
      <alignment horizontal="center" vertical="center" wrapText="1" readingOrder="2"/>
    </xf>
    <xf numFmtId="0" fontId="27" fillId="0" borderId="5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7" fillId="0" borderId="53" xfId="0" applyFont="1" applyBorder="1" applyAlignment="1">
      <alignment horizontal="center" vertical="center" wrapText="1" readingOrder="2"/>
    </xf>
    <xf numFmtId="0" fontId="27" fillId="0" borderId="54" xfId="0" applyFont="1" applyBorder="1" applyAlignment="1">
      <alignment horizontal="center" vertical="center" wrapText="1"/>
    </xf>
    <xf numFmtId="0" fontId="27" fillId="0" borderId="54" xfId="0" quotePrefix="1" applyFont="1" applyBorder="1" applyAlignment="1">
      <alignment horizontal="center" vertical="center" wrapText="1"/>
    </xf>
    <xf numFmtId="0" fontId="27" fillId="0" borderId="55" xfId="0" applyFont="1" applyBorder="1" applyAlignment="1">
      <alignment horizontal="center" vertical="center" wrapText="1" readingOrder="2"/>
    </xf>
    <xf numFmtId="0" fontId="27" fillId="0" borderId="56" xfId="0" applyFont="1" applyBorder="1" applyAlignment="1">
      <alignment horizontal="center" vertical="center" wrapText="1"/>
    </xf>
    <xf numFmtId="17" fontId="27" fillId="0" borderId="53" xfId="0" applyNumberFormat="1" applyFont="1" applyBorder="1" applyAlignment="1">
      <alignment horizontal="center" vertical="center" wrapText="1" readingOrder="2"/>
    </xf>
    <xf numFmtId="0" fontId="0" fillId="0" borderId="0" xfId="0" applyAlignment="1">
      <alignment horizontal="center" readingOrder="2"/>
    </xf>
    <xf numFmtId="0" fontId="25" fillId="0" borderId="0" xfId="0" applyFont="1"/>
    <xf numFmtId="4" fontId="27" fillId="0" borderId="57" xfId="0" applyNumberFormat="1" applyFont="1" applyBorder="1" applyAlignment="1">
      <alignment horizontal="center" vertical="center" wrapText="1" readingOrder="2"/>
    </xf>
    <xf numFmtId="3" fontId="27" fillId="0" borderId="57" xfId="0" applyNumberFormat="1" applyFont="1" applyBorder="1" applyAlignment="1">
      <alignment horizontal="center" vertical="center" wrapText="1" readingOrder="2"/>
    </xf>
    <xf numFmtId="9" fontId="26" fillId="0" borderId="0" xfId="0" applyNumberFormat="1" applyFont="1"/>
    <xf numFmtId="0" fontId="26" fillId="0" borderId="0" xfId="0" applyFont="1"/>
    <xf numFmtId="0" fontId="27" fillId="0" borderId="0" xfId="0" applyFont="1"/>
    <xf numFmtId="0" fontId="27" fillId="0" borderId="58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27" fillId="0" borderId="59" xfId="0" applyFont="1" applyBorder="1" applyAlignment="1">
      <alignment horizontal="center" vertical="center" wrapText="1"/>
    </xf>
    <xf numFmtId="3" fontId="25" fillId="0" borderId="0" xfId="0" applyNumberFormat="1" applyFont="1"/>
    <xf numFmtId="3" fontId="26" fillId="0" borderId="50" xfId="0" applyNumberFormat="1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 readingOrder="2"/>
    </xf>
    <xf numFmtId="0" fontId="30" fillId="0" borderId="10" xfId="0" applyFont="1" applyBorder="1" applyAlignment="1">
      <alignment horizontal="center" vertical="center" wrapText="1" readingOrder="2"/>
    </xf>
    <xf numFmtId="0" fontId="30" fillId="0" borderId="25" xfId="0" applyFont="1" applyBorder="1" applyAlignment="1">
      <alignment horizontal="center" vertical="center" wrapText="1" readingOrder="2"/>
    </xf>
    <xf numFmtId="0" fontId="31" fillId="0" borderId="22" xfId="0" applyFont="1" applyBorder="1" applyAlignment="1">
      <alignment horizontal="center" vertical="center" wrapText="1" readingOrder="2"/>
    </xf>
    <xf numFmtId="3" fontId="27" fillId="0" borderId="44" xfId="0" applyNumberFormat="1" applyFont="1" applyBorder="1" applyAlignment="1">
      <alignment horizontal="center" vertical="center" wrapText="1" readingOrder="2"/>
    </xf>
    <xf numFmtId="4" fontId="27" fillId="0" borderId="44" xfId="0" applyNumberFormat="1" applyFont="1" applyBorder="1" applyAlignment="1">
      <alignment horizontal="center" vertical="center" wrapText="1" readingOrder="2"/>
    </xf>
    <xf numFmtId="0" fontId="26" fillId="0" borderId="60" xfId="0" applyFont="1" applyBorder="1" applyAlignment="1">
      <alignment horizontal="center" vertical="center" wrapText="1"/>
    </xf>
    <xf numFmtId="0" fontId="26" fillId="0" borderId="61" xfId="0" applyFont="1" applyBorder="1" applyAlignment="1">
      <alignment horizontal="center" vertical="center" wrapText="1"/>
    </xf>
    <xf numFmtId="3" fontId="26" fillId="0" borderId="62" xfId="0" applyNumberFormat="1" applyFont="1" applyBorder="1" applyAlignment="1">
      <alignment horizontal="center" vertical="center" wrapText="1"/>
    </xf>
    <xf numFmtId="0" fontId="26" fillId="0" borderId="62" xfId="0" applyFont="1" applyBorder="1" applyAlignment="1">
      <alignment horizontal="center" vertical="center" wrapText="1"/>
    </xf>
    <xf numFmtId="0" fontId="26" fillId="0" borderId="63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 readingOrder="2"/>
    </xf>
    <xf numFmtId="0" fontId="17" fillId="2" borderId="40" xfId="0" applyFont="1" applyFill="1" applyBorder="1" applyAlignment="1">
      <alignment horizontal="center" vertical="center" wrapText="1" readingOrder="2"/>
    </xf>
    <xf numFmtId="0" fontId="29" fillId="0" borderId="64" xfId="0" applyFont="1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3" fontId="27" fillId="0" borderId="43" xfId="0" applyNumberFormat="1" applyFont="1" applyBorder="1" applyAlignment="1">
      <alignment horizontal="center" vertical="center" wrapText="1" readingOrder="2"/>
    </xf>
    <xf numFmtId="4" fontId="27" fillId="0" borderId="43" xfId="0" applyNumberFormat="1" applyFont="1" applyBorder="1" applyAlignment="1">
      <alignment horizontal="center" vertical="center" wrapText="1" readingOrder="2"/>
    </xf>
    <xf numFmtId="9" fontId="27" fillId="0" borderId="65" xfId="1" applyFont="1" applyFill="1" applyBorder="1" applyAlignment="1">
      <alignment horizontal="center" vertical="center" wrapText="1"/>
    </xf>
    <xf numFmtId="9" fontId="27" fillId="0" borderId="53" xfId="1" applyFont="1" applyFill="1" applyBorder="1" applyAlignment="1">
      <alignment horizontal="center" vertical="center" wrapText="1"/>
    </xf>
    <xf numFmtId="3" fontId="27" fillId="0" borderId="64" xfId="0" applyNumberFormat="1" applyFont="1" applyBorder="1" applyAlignment="1">
      <alignment horizontal="center" vertical="center" wrapText="1" readingOrder="2"/>
    </xf>
    <xf numFmtId="4" fontId="27" fillId="0" borderId="64" xfId="0" applyNumberFormat="1" applyFont="1" applyBorder="1" applyAlignment="1">
      <alignment horizontal="center" vertical="center" wrapText="1" readingOrder="2"/>
    </xf>
    <xf numFmtId="0" fontId="29" fillId="0" borderId="67" xfId="0" applyFont="1" applyBorder="1" applyAlignment="1">
      <alignment horizontal="center" vertical="center"/>
    </xf>
    <xf numFmtId="0" fontId="26" fillId="0" borderId="68" xfId="0" applyFont="1" applyBorder="1" applyAlignment="1">
      <alignment horizontal="center" vertical="center" wrapText="1"/>
    </xf>
    <xf numFmtId="9" fontId="27" fillId="0" borderId="51" xfId="1" applyFont="1" applyFill="1" applyBorder="1" applyAlignment="1">
      <alignment horizontal="center" vertical="center" wrapText="1"/>
    </xf>
    <xf numFmtId="3" fontId="27" fillId="0" borderId="69" xfId="0" applyNumberFormat="1" applyFont="1" applyBorder="1" applyAlignment="1">
      <alignment horizontal="center" vertical="center" wrapText="1" readingOrder="2"/>
    </xf>
    <xf numFmtId="4" fontId="27" fillId="0" borderId="69" xfId="0" applyNumberFormat="1" applyFont="1" applyBorder="1" applyAlignment="1">
      <alignment horizontal="center" vertical="center" wrapText="1" readingOrder="2"/>
    </xf>
    <xf numFmtId="9" fontId="27" fillId="0" borderId="70" xfId="1" applyFont="1" applyFill="1" applyBorder="1" applyAlignment="1">
      <alignment horizontal="center" vertical="center" wrapText="1"/>
    </xf>
    <xf numFmtId="0" fontId="33" fillId="0" borderId="34" xfId="0" applyFont="1" applyBorder="1" applyAlignment="1">
      <alignment horizontal="justify" vertical="center" readingOrder="2"/>
    </xf>
    <xf numFmtId="0" fontId="25" fillId="0" borderId="0" xfId="0" applyFont="1" applyAlignment="1">
      <alignment horizontal="right"/>
    </xf>
    <xf numFmtId="3" fontId="27" fillId="0" borderId="83" xfId="0" applyNumberFormat="1" applyFont="1" applyBorder="1" applyAlignment="1">
      <alignment horizontal="center" vertical="center" wrapText="1" readingOrder="2"/>
    </xf>
    <xf numFmtId="3" fontId="27" fillId="0" borderId="76" xfId="0" applyNumberFormat="1" applyFont="1" applyBorder="1" applyAlignment="1">
      <alignment horizontal="center" vertical="center" wrapText="1" readingOrder="2"/>
    </xf>
    <xf numFmtId="4" fontId="21" fillId="0" borderId="43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 readingOrder="2"/>
    </xf>
    <xf numFmtId="0" fontId="27" fillId="0" borderId="0" xfId="0" applyFont="1" applyAlignment="1">
      <alignment horizontal="center" vertical="center" wrapText="1"/>
    </xf>
    <xf numFmtId="9" fontId="27" fillId="0" borderId="0" xfId="1" applyFont="1" applyBorder="1" applyAlignment="1">
      <alignment horizontal="center" vertical="center" wrapText="1" readingOrder="2"/>
    </xf>
    <xf numFmtId="3" fontId="27" fillId="0" borderId="0" xfId="0" applyNumberFormat="1" applyFont="1" applyAlignment="1">
      <alignment horizontal="center" vertical="center" readingOrder="2"/>
    </xf>
    <xf numFmtId="4" fontId="27" fillId="0" borderId="0" xfId="0" applyNumberFormat="1" applyFont="1" applyAlignment="1">
      <alignment horizontal="center" vertical="center" wrapText="1" readingOrder="2"/>
    </xf>
    <xf numFmtId="4" fontId="21" fillId="0" borderId="0" xfId="0" applyNumberFormat="1" applyFont="1" applyAlignment="1">
      <alignment horizontal="center" vertical="center" readingOrder="2"/>
    </xf>
    <xf numFmtId="3" fontId="27" fillId="0" borderId="0" xfId="0" applyNumberFormat="1" applyFont="1" applyAlignment="1">
      <alignment horizontal="center" vertical="center" wrapText="1" readingOrder="2"/>
    </xf>
    <xf numFmtId="9" fontId="0" fillId="0" borderId="0" xfId="0" applyNumberFormat="1" applyAlignment="1">
      <alignment horizontal="center" vertical="center"/>
    </xf>
    <xf numFmtId="0" fontId="20" fillId="0" borderId="105" xfId="0" applyFont="1" applyBorder="1" applyAlignment="1">
      <alignment horizontal="center"/>
    </xf>
    <xf numFmtId="9" fontId="0" fillId="0" borderId="0" xfId="0" applyNumberFormat="1"/>
    <xf numFmtId="0" fontId="14" fillId="2" borderId="10" xfId="0" applyFont="1" applyFill="1" applyBorder="1" applyAlignment="1">
      <alignment horizontal="center" vertical="center" wrapText="1" readingOrder="2"/>
    </xf>
    <xf numFmtId="4" fontId="22" fillId="0" borderId="0" xfId="0" applyNumberFormat="1" applyFont="1" applyAlignment="1">
      <alignment horizontal="center" vertical="center" wrapText="1" readingOrder="2"/>
    </xf>
    <xf numFmtId="4" fontId="22" fillId="0" borderId="31" xfId="0" applyNumberFormat="1" applyFont="1" applyBorder="1" applyAlignment="1">
      <alignment horizontal="center" vertical="center" wrapText="1" readingOrder="2"/>
    </xf>
    <xf numFmtId="0" fontId="27" fillId="0" borderId="110" xfId="0" applyFont="1" applyBorder="1" applyAlignment="1">
      <alignment horizontal="center" vertical="center" wrapText="1" readingOrder="2"/>
    </xf>
    <xf numFmtId="0" fontId="27" fillId="0" borderId="111" xfId="0" applyFont="1" applyBorder="1" applyAlignment="1">
      <alignment horizontal="center" vertical="center" wrapText="1"/>
    </xf>
    <xf numFmtId="0" fontId="27" fillId="0" borderId="64" xfId="0" applyFont="1" applyBorder="1" applyAlignment="1">
      <alignment horizontal="center" vertical="center" wrapText="1" readingOrder="2"/>
    </xf>
    <xf numFmtId="0" fontId="27" fillId="0" borderId="64" xfId="0" applyFont="1" applyBorder="1" applyAlignment="1">
      <alignment horizontal="center" vertical="center" wrapText="1"/>
    </xf>
    <xf numFmtId="0" fontId="37" fillId="0" borderId="0" xfId="0" applyFont="1"/>
    <xf numFmtId="3" fontId="27" fillId="0" borderId="63" xfId="0" applyNumberFormat="1" applyFont="1" applyBorder="1" applyAlignment="1">
      <alignment horizontal="center" vertical="center" wrapText="1" readingOrder="2"/>
    </xf>
    <xf numFmtId="3" fontId="27" fillId="0" borderId="71" xfId="0" applyNumberFormat="1" applyFont="1" applyBorder="1" applyAlignment="1">
      <alignment horizontal="center" vertical="center" wrapText="1" readingOrder="2"/>
    </xf>
    <xf numFmtId="3" fontId="27" fillId="0" borderId="72" xfId="0" applyNumberFormat="1" applyFont="1" applyBorder="1" applyAlignment="1">
      <alignment horizontal="center" vertical="center" wrapText="1" readingOrder="2"/>
    </xf>
    <xf numFmtId="0" fontId="27" fillId="0" borderId="78" xfId="0" applyFont="1" applyBorder="1" applyAlignment="1">
      <alignment horizontal="center" vertical="center" wrapText="1"/>
    </xf>
    <xf numFmtId="0" fontId="27" fillId="0" borderId="81" xfId="0" applyFont="1" applyBorder="1" applyAlignment="1">
      <alignment horizontal="center" vertical="center" wrapText="1"/>
    </xf>
    <xf numFmtId="0" fontId="27" fillId="0" borderId="79" xfId="0" applyFont="1" applyBorder="1" applyAlignment="1">
      <alignment horizontal="center" vertical="center" wrapText="1"/>
    </xf>
    <xf numFmtId="3" fontId="27" fillId="0" borderId="62" xfId="0" applyNumberFormat="1" applyFont="1" applyBorder="1" applyAlignment="1">
      <alignment horizontal="center" vertical="center" wrapText="1" readingOrder="2"/>
    </xf>
    <xf numFmtId="3" fontId="27" fillId="0" borderId="43" xfId="0" applyNumberFormat="1" applyFont="1" applyBorder="1" applyAlignment="1">
      <alignment horizontal="center" vertical="center" wrapText="1" readingOrder="2"/>
    </xf>
    <xf numFmtId="3" fontId="27" fillId="0" borderId="57" xfId="0" applyNumberFormat="1" applyFont="1" applyBorder="1" applyAlignment="1">
      <alignment horizontal="center" vertical="center" wrapText="1" readingOrder="2"/>
    </xf>
    <xf numFmtId="3" fontId="27" fillId="0" borderId="75" xfId="0" applyNumberFormat="1" applyFont="1" applyBorder="1" applyAlignment="1">
      <alignment horizontal="center" vertical="center" wrapText="1" readingOrder="2"/>
    </xf>
    <xf numFmtId="3" fontId="27" fillId="0" borderId="77" xfId="0" applyNumberFormat="1" applyFont="1" applyBorder="1" applyAlignment="1">
      <alignment horizontal="center" vertical="center" wrapText="1" readingOrder="2"/>
    </xf>
    <xf numFmtId="4" fontId="27" fillId="0" borderId="62" xfId="0" applyNumberFormat="1" applyFont="1" applyBorder="1" applyAlignment="1">
      <alignment horizontal="center" vertical="center" wrapText="1" readingOrder="2"/>
    </xf>
    <xf numFmtId="4" fontId="27" fillId="0" borderId="43" xfId="0" applyNumberFormat="1" applyFont="1" applyBorder="1" applyAlignment="1">
      <alignment horizontal="center" vertical="center" wrapText="1" readingOrder="2"/>
    </xf>
    <xf numFmtId="4" fontId="27" fillId="0" borderId="57" xfId="0" applyNumberFormat="1" applyFont="1" applyBorder="1" applyAlignment="1">
      <alignment horizontal="center" vertical="center" wrapText="1" readingOrder="2"/>
    </xf>
    <xf numFmtId="4" fontId="21" fillId="0" borderId="62" xfId="0" applyNumberFormat="1" applyFont="1" applyBorder="1" applyAlignment="1">
      <alignment horizontal="center" vertical="center" readingOrder="2"/>
    </xf>
    <xf numFmtId="4" fontId="21" fillId="0" borderId="43" xfId="0" applyNumberFormat="1" applyFont="1" applyBorder="1" applyAlignment="1">
      <alignment horizontal="center" vertical="center" readingOrder="2"/>
    </xf>
    <xf numFmtId="4" fontId="21" fillId="0" borderId="57" xfId="0" applyNumberFormat="1" applyFont="1" applyBorder="1" applyAlignment="1">
      <alignment horizontal="center" vertical="center" readingOrder="2"/>
    </xf>
    <xf numFmtId="0" fontId="27" fillId="0" borderId="78" xfId="0" applyFont="1" applyBorder="1" applyAlignment="1">
      <alignment horizontal="center" vertical="center" wrapText="1" readingOrder="2"/>
    </xf>
    <xf numFmtId="0" fontId="27" fillId="0" borderId="81" xfId="0" applyFont="1" applyBorder="1" applyAlignment="1">
      <alignment horizontal="center" vertical="center" wrapText="1" readingOrder="2"/>
    </xf>
    <xf numFmtId="0" fontId="27" fillId="0" borderId="79" xfId="0" applyFont="1" applyBorder="1" applyAlignment="1">
      <alignment horizontal="center" vertical="center" wrapText="1" readingOrder="2"/>
    </xf>
    <xf numFmtId="0" fontId="27" fillId="0" borderId="90" xfId="0" applyFont="1" applyBorder="1" applyAlignment="1">
      <alignment horizontal="center" vertical="center" wrapText="1" readingOrder="2"/>
    </xf>
    <xf numFmtId="0" fontId="27" fillId="0" borderId="91" xfId="0" applyFont="1" applyBorder="1" applyAlignment="1">
      <alignment horizontal="center" vertical="center" wrapText="1" readingOrder="2"/>
    </xf>
    <xf numFmtId="4" fontId="21" fillId="0" borderId="62" xfId="0" applyNumberFormat="1" applyFont="1" applyBorder="1" applyAlignment="1">
      <alignment horizontal="center" vertical="center" wrapText="1"/>
    </xf>
    <xf numFmtId="4" fontId="21" fillId="0" borderId="43" xfId="0" applyNumberFormat="1" applyFont="1" applyBorder="1" applyAlignment="1">
      <alignment horizontal="center" vertical="center" wrapText="1"/>
    </xf>
    <xf numFmtId="4" fontId="21" fillId="0" borderId="57" xfId="0" applyNumberFormat="1" applyFont="1" applyBorder="1" applyAlignment="1">
      <alignment horizontal="center" vertical="center" wrapText="1"/>
    </xf>
    <xf numFmtId="3" fontId="27" fillId="0" borderId="82" xfId="0" applyNumberFormat="1" applyFont="1" applyBorder="1" applyAlignment="1">
      <alignment horizontal="center" vertical="center" wrapText="1" readingOrder="2"/>
    </xf>
    <xf numFmtId="3" fontId="27" fillId="0" borderId="83" xfId="0" applyNumberFormat="1" applyFont="1" applyBorder="1" applyAlignment="1">
      <alignment horizontal="center" vertical="center" wrapText="1" readingOrder="2"/>
    </xf>
    <xf numFmtId="3" fontId="27" fillId="0" borderId="84" xfId="0" applyNumberFormat="1" applyFont="1" applyBorder="1" applyAlignment="1">
      <alignment horizontal="center" vertical="center" wrapText="1" readingOrder="2"/>
    </xf>
    <xf numFmtId="3" fontId="27" fillId="0" borderId="76" xfId="0" applyNumberFormat="1" applyFont="1" applyBorder="1" applyAlignment="1">
      <alignment horizontal="center" vertical="center" wrapText="1" readingOrder="2"/>
    </xf>
    <xf numFmtId="9" fontId="0" fillId="0" borderId="87" xfId="0" applyNumberFormat="1" applyBorder="1" applyAlignment="1">
      <alignment horizontal="center" vertical="center"/>
    </xf>
    <xf numFmtId="9" fontId="0" fillId="0" borderId="88" xfId="0" applyNumberFormat="1" applyBorder="1" applyAlignment="1">
      <alignment horizontal="center" vertical="center"/>
    </xf>
    <xf numFmtId="9" fontId="0" fillId="0" borderId="89" xfId="0" applyNumberFormat="1" applyBorder="1" applyAlignment="1">
      <alignment horizontal="center" vertical="center"/>
    </xf>
    <xf numFmtId="0" fontId="27" fillId="3" borderId="78" xfId="0" applyFont="1" applyFill="1" applyBorder="1" applyAlignment="1">
      <alignment horizontal="center" vertical="center" wrapText="1"/>
    </xf>
    <xf numFmtId="0" fontId="27" fillId="3" borderId="79" xfId="0" applyFont="1" applyFill="1" applyBorder="1" applyAlignment="1">
      <alignment horizontal="center" vertical="center" wrapText="1"/>
    </xf>
    <xf numFmtId="9" fontId="27" fillId="0" borderId="80" xfId="1" applyFont="1" applyBorder="1" applyAlignment="1">
      <alignment horizontal="center" vertical="center" wrapText="1" readingOrder="2"/>
    </xf>
    <xf numFmtId="9" fontId="27" fillId="0" borderId="70" xfId="1" applyFont="1" applyBorder="1" applyAlignment="1">
      <alignment horizontal="center" vertical="center" wrapText="1" readingOrder="2"/>
    </xf>
    <xf numFmtId="3" fontId="27" fillId="0" borderId="62" xfId="0" applyNumberFormat="1" applyFont="1" applyBorder="1" applyAlignment="1">
      <alignment horizontal="center" vertical="center" readingOrder="2"/>
    </xf>
    <xf numFmtId="3" fontId="27" fillId="0" borderId="57" xfId="0" applyNumberFormat="1" applyFont="1" applyBorder="1" applyAlignment="1">
      <alignment horizontal="center" vertical="center" readingOrder="2"/>
    </xf>
    <xf numFmtId="0" fontId="0" fillId="0" borderId="88" xfId="0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0" fontId="27" fillId="0" borderId="85" xfId="0" applyFont="1" applyBorder="1" applyAlignment="1">
      <alignment horizontal="center" vertical="center" wrapText="1" readingOrder="2"/>
    </xf>
    <xf numFmtId="0" fontId="27" fillId="0" borderId="86" xfId="0" applyFont="1" applyBorder="1" applyAlignment="1">
      <alignment horizontal="center" vertical="center" wrapText="1" readingOrder="2"/>
    </xf>
    <xf numFmtId="0" fontId="27" fillId="0" borderId="73" xfId="0" applyFont="1" applyBorder="1" applyAlignment="1">
      <alignment horizontal="center" vertical="center" wrapText="1" readingOrder="2"/>
    </xf>
    <xf numFmtId="0" fontId="27" fillId="0" borderId="74" xfId="0" applyFont="1" applyBorder="1" applyAlignment="1">
      <alignment horizontal="center" vertical="center" wrapText="1" readingOrder="2"/>
    </xf>
    <xf numFmtId="9" fontId="27" fillId="0" borderId="66" xfId="1" applyFont="1" applyBorder="1" applyAlignment="1">
      <alignment horizontal="center" vertical="center" wrapText="1" readingOrder="2"/>
    </xf>
    <xf numFmtId="3" fontId="27" fillId="0" borderId="43" xfId="0" applyNumberFormat="1" applyFont="1" applyBorder="1" applyAlignment="1">
      <alignment horizontal="center" vertical="center" readingOrder="2"/>
    </xf>
    <xf numFmtId="9" fontId="27" fillId="0" borderId="80" xfId="1" applyFont="1" applyBorder="1" applyAlignment="1">
      <alignment horizontal="center" vertical="center" wrapText="1"/>
    </xf>
    <xf numFmtId="9" fontId="27" fillId="0" borderId="66" xfId="1" applyFont="1" applyBorder="1" applyAlignment="1">
      <alignment horizontal="center" vertical="center" wrapText="1"/>
    </xf>
    <xf numFmtId="9" fontId="27" fillId="0" borderId="70" xfId="1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readingOrder="2"/>
    </xf>
    <xf numFmtId="0" fontId="26" fillId="0" borderId="48" xfId="0" applyFont="1" applyBorder="1" applyAlignment="1">
      <alignment horizontal="center" vertical="center" wrapText="1"/>
    </xf>
    <xf numFmtId="0" fontId="26" fillId="0" borderId="94" xfId="0" applyFont="1" applyBorder="1" applyAlignment="1">
      <alignment horizontal="center" vertical="center" wrapText="1"/>
    </xf>
    <xf numFmtId="0" fontId="27" fillId="0" borderId="92" xfId="0" applyFont="1" applyBorder="1" applyAlignment="1">
      <alignment horizontal="center" vertical="center" wrapText="1" readingOrder="2"/>
    </xf>
    <xf numFmtId="0" fontId="27" fillId="0" borderId="93" xfId="0" applyFont="1" applyBorder="1" applyAlignment="1">
      <alignment horizontal="center" vertical="center" wrapText="1" readingOrder="2"/>
    </xf>
    <xf numFmtId="0" fontId="25" fillId="0" borderId="0" xfId="0" applyFont="1" applyAlignment="1">
      <alignment horizontal="right"/>
    </xf>
    <xf numFmtId="0" fontId="27" fillId="0" borderId="60" xfId="0" applyFont="1" applyBorder="1" applyAlignment="1">
      <alignment horizontal="center" vertical="center" wrapText="1"/>
    </xf>
    <xf numFmtId="0" fontId="27" fillId="0" borderId="106" xfId="0" applyFont="1" applyBorder="1" applyAlignment="1">
      <alignment horizontal="center" vertical="center" wrapText="1"/>
    </xf>
    <xf numFmtId="0" fontId="27" fillId="0" borderId="107" xfId="0" applyFont="1" applyBorder="1" applyAlignment="1">
      <alignment horizontal="center" vertical="center" wrapText="1"/>
    </xf>
    <xf numFmtId="9" fontId="27" fillId="0" borderId="61" xfId="1" applyFont="1" applyBorder="1" applyAlignment="1">
      <alignment horizontal="center" vertical="center" wrapText="1"/>
    </xf>
    <xf numFmtId="9" fontId="27" fillId="0" borderId="108" xfId="1" applyFont="1" applyBorder="1" applyAlignment="1">
      <alignment horizontal="center" vertical="center" wrapText="1"/>
    </xf>
    <xf numFmtId="9" fontId="27" fillId="0" borderId="109" xfId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top" wrapText="1" readingOrder="2"/>
    </xf>
    <xf numFmtId="0" fontId="10" fillId="0" borderId="6" xfId="0" applyFont="1" applyBorder="1" applyAlignment="1">
      <alignment horizontal="right" vertical="top" wrapText="1" readingOrder="2"/>
    </xf>
    <xf numFmtId="0" fontId="10" fillId="0" borderId="4" xfId="0" applyFont="1" applyBorder="1" applyAlignment="1">
      <alignment horizontal="right" vertical="top" wrapText="1" readingOrder="2"/>
    </xf>
    <xf numFmtId="0" fontId="10" fillId="0" borderId="13" xfId="0" applyFont="1" applyBorder="1" applyAlignment="1">
      <alignment horizontal="right" vertical="top" wrapText="1" readingOrder="2"/>
    </xf>
    <xf numFmtId="0" fontId="10" fillId="0" borderId="1" xfId="0" applyFont="1" applyBorder="1" applyAlignment="1">
      <alignment horizontal="right" vertical="top" wrapText="1" readingOrder="2"/>
    </xf>
    <xf numFmtId="0" fontId="10" fillId="0" borderId="14" xfId="0" applyFont="1" applyBorder="1" applyAlignment="1">
      <alignment horizontal="right" vertical="top" wrapText="1" readingOrder="2"/>
    </xf>
    <xf numFmtId="0" fontId="11" fillId="0" borderId="95" xfId="0" applyFont="1" applyBorder="1" applyAlignment="1">
      <alignment horizontal="center" vertical="center" wrapText="1" readingOrder="2"/>
    </xf>
    <xf numFmtId="0" fontId="11" fillId="0" borderId="3" xfId="0" applyFont="1" applyBorder="1" applyAlignment="1">
      <alignment horizontal="center" vertical="center" wrapText="1" readingOrder="2"/>
    </xf>
    <xf numFmtId="0" fontId="11" fillId="0" borderId="18" xfId="0" applyFont="1" applyBorder="1" applyAlignment="1">
      <alignment horizontal="center" vertical="center" wrapText="1" readingOrder="2"/>
    </xf>
    <xf numFmtId="0" fontId="11" fillId="0" borderId="9" xfId="0" applyFont="1" applyBorder="1" applyAlignment="1">
      <alignment horizontal="center" vertical="center" wrapText="1" readingOrder="2"/>
    </xf>
    <xf numFmtId="3" fontId="22" fillId="0" borderId="100" xfId="0" applyNumberFormat="1" applyFont="1" applyBorder="1" applyAlignment="1">
      <alignment horizontal="center" vertical="center" wrapText="1" readingOrder="2"/>
    </xf>
    <xf numFmtId="3" fontId="22" fillId="0" borderId="113" xfId="0" applyNumberFormat="1" applyFont="1" applyBorder="1" applyAlignment="1">
      <alignment horizontal="center" vertical="center" wrapText="1" readingOrder="2"/>
    </xf>
    <xf numFmtId="4" fontId="22" fillId="0" borderId="102" xfId="0" applyNumberFormat="1" applyFont="1" applyBorder="1" applyAlignment="1">
      <alignment horizontal="center" vertical="center" wrapText="1" readingOrder="2"/>
    </xf>
    <xf numFmtId="4" fontId="22" fillId="0" borderId="114" xfId="0" applyNumberFormat="1" applyFont="1" applyBorder="1" applyAlignment="1">
      <alignment horizontal="center" vertical="center" wrapText="1" readingOrder="2"/>
    </xf>
    <xf numFmtId="4" fontId="22" fillId="0" borderId="99" xfId="0" applyNumberFormat="1" applyFont="1" applyBorder="1" applyAlignment="1">
      <alignment horizontal="center" vertical="center" wrapText="1" readingOrder="2"/>
    </xf>
    <xf numFmtId="4" fontId="22" fillId="0" borderId="112" xfId="0" applyNumberFormat="1" applyFont="1" applyBorder="1" applyAlignment="1">
      <alignment horizontal="center" vertical="center" wrapText="1" readingOrder="2"/>
    </xf>
    <xf numFmtId="0" fontId="11" fillId="0" borderId="5" xfId="0" applyFont="1" applyBorder="1" applyAlignment="1">
      <alignment horizontal="center" vertical="center" wrapText="1" readingOrder="2"/>
    </xf>
    <xf numFmtId="0" fontId="11" fillId="0" borderId="4" xfId="0" applyFont="1" applyBorder="1" applyAlignment="1">
      <alignment horizontal="center" vertical="center" wrapText="1" readingOrder="2"/>
    </xf>
    <xf numFmtId="0" fontId="11" fillId="0" borderId="13" xfId="0" applyFont="1" applyBorder="1" applyAlignment="1">
      <alignment horizontal="center" vertical="center" wrapText="1" readingOrder="2"/>
    </xf>
    <xf numFmtId="0" fontId="11" fillId="0" borderId="14" xfId="0" applyFont="1" applyBorder="1" applyAlignment="1">
      <alignment horizontal="center" vertical="center" wrapText="1" readingOrder="2"/>
    </xf>
    <xf numFmtId="0" fontId="16" fillId="0" borderId="96" xfId="0" applyFont="1" applyBorder="1" applyAlignment="1">
      <alignment horizontal="center" vertical="center" wrapText="1" readingOrder="2"/>
    </xf>
    <xf numFmtId="0" fontId="16" fillId="0" borderId="97" xfId="0" applyFont="1" applyBorder="1" applyAlignment="1">
      <alignment horizontal="center" vertical="center" wrapText="1" readingOrder="2"/>
    </xf>
    <xf numFmtId="0" fontId="16" fillId="0" borderId="98" xfId="0" applyFont="1" applyBorder="1" applyAlignment="1">
      <alignment horizontal="center" vertical="center" wrapText="1" readingOrder="2"/>
    </xf>
    <xf numFmtId="0" fontId="14" fillId="0" borderId="100" xfId="0" applyFont="1" applyBorder="1" applyAlignment="1">
      <alignment horizontal="center" vertical="center" wrapText="1" readingOrder="2"/>
    </xf>
    <xf numFmtId="0" fontId="14" fillId="0" borderId="113" xfId="0" applyFont="1" applyBorder="1" applyAlignment="1">
      <alignment horizontal="center" vertical="center" wrapText="1" readingOrder="2"/>
    </xf>
    <xf numFmtId="0" fontId="33" fillId="0" borderId="99" xfId="0" applyFont="1" applyBorder="1" applyAlignment="1">
      <alignment horizontal="center" vertical="center" readingOrder="2"/>
    </xf>
    <xf numFmtId="0" fontId="33" fillId="0" borderId="112" xfId="0" applyFont="1" applyBorder="1" applyAlignment="1">
      <alignment horizontal="center" vertical="center" readingOrder="2"/>
    </xf>
    <xf numFmtId="1" fontId="13" fillId="0" borderId="100" xfId="0" applyNumberFormat="1" applyFont="1" applyBorder="1" applyAlignment="1">
      <alignment horizontal="center" vertical="center" wrapText="1" readingOrder="2"/>
    </xf>
    <xf numFmtId="1" fontId="13" fillId="0" borderId="113" xfId="0" applyNumberFormat="1" applyFont="1" applyBorder="1" applyAlignment="1">
      <alignment horizontal="center" vertical="center" wrapText="1" readingOrder="2"/>
    </xf>
    <xf numFmtId="0" fontId="33" fillId="0" borderId="95" xfId="0" applyFont="1" applyBorder="1" applyAlignment="1">
      <alignment horizontal="center" wrapText="1"/>
    </xf>
    <xf numFmtId="0" fontId="33" fillId="0" borderId="31" xfId="0" applyFont="1" applyBorder="1" applyAlignment="1">
      <alignment horizontal="center" wrapText="1"/>
    </xf>
    <xf numFmtId="0" fontId="33" fillId="0" borderId="112" xfId="0" applyFont="1" applyBorder="1" applyAlignment="1">
      <alignment horizontal="center" wrapText="1"/>
    </xf>
    <xf numFmtId="1" fontId="13" fillId="0" borderId="18" xfId="0" applyNumberFormat="1" applyFont="1" applyBorder="1" applyAlignment="1">
      <alignment horizontal="center" vertical="center" wrapText="1" readingOrder="2"/>
    </xf>
    <xf numFmtId="1" fontId="13" fillId="0" borderId="42" xfId="0" applyNumberFormat="1" applyFont="1" applyBorder="1" applyAlignment="1">
      <alignment horizontal="center" vertical="center" wrapText="1" readingOrder="2"/>
    </xf>
    <xf numFmtId="3" fontId="22" fillId="0" borderId="18" xfId="0" applyNumberFormat="1" applyFont="1" applyBorder="1" applyAlignment="1">
      <alignment horizontal="center" vertical="center" wrapText="1" readingOrder="2"/>
    </xf>
    <xf numFmtId="3" fontId="22" fillId="0" borderId="42" xfId="0" applyNumberFormat="1" applyFont="1" applyBorder="1" applyAlignment="1">
      <alignment horizontal="center" vertical="center" wrapText="1" readingOrder="2"/>
    </xf>
    <xf numFmtId="2" fontId="20" fillId="0" borderId="99" xfId="0" applyNumberFormat="1" applyFont="1" applyBorder="1" applyAlignment="1">
      <alignment horizontal="center" vertical="center" wrapText="1"/>
    </xf>
    <xf numFmtId="2" fontId="20" fillId="0" borderId="27" xfId="0" applyNumberFormat="1" applyFont="1" applyBorder="1" applyAlignment="1">
      <alignment horizontal="center" vertical="center" wrapText="1"/>
    </xf>
    <xf numFmtId="2" fontId="20" fillId="0" borderId="95" xfId="0" applyNumberFormat="1" applyFont="1" applyBorder="1" applyAlignment="1">
      <alignment horizontal="center" vertical="center" wrapText="1"/>
    </xf>
    <xf numFmtId="2" fontId="20" fillId="0" borderId="3" xfId="0" applyNumberFormat="1" applyFont="1" applyBorder="1" applyAlignment="1">
      <alignment horizontal="center" vertical="center" wrapText="1"/>
    </xf>
    <xf numFmtId="2" fontId="23" fillId="0" borderId="18" xfId="0" applyNumberFormat="1" applyFont="1" applyBorder="1" applyAlignment="1">
      <alignment horizontal="center" vertical="center" wrapText="1"/>
    </xf>
    <xf numFmtId="2" fontId="23" fillId="0" borderId="22" xfId="0" applyNumberFormat="1" applyFont="1" applyBorder="1" applyAlignment="1">
      <alignment horizontal="center" vertical="center" wrapText="1"/>
    </xf>
    <xf numFmtId="2" fontId="23" fillId="0" borderId="100" xfId="0" applyNumberFormat="1" applyFont="1" applyBorder="1" applyAlignment="1">
      <alignment horizontal="center" vertical="center" wrapText="1"/>
    </xf>
    <xf numFmtId="2" fontId="23" fillId="0" borderId="9" xfId="0" applyNumberFormat="1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101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8" fillId="0" borderId="45" xfId="0" applyFont="1" applyBorder="1" applyAlignment="1">
      <alignment horizontal="center" vertical="center" wrapText="1"/>
    </xf>
    <xf numFmtId="0" fontId="7" fillId="0" borderId="102" xfId="0" applyFont="1" applyBorder="1" applyAlignment="1">
      <alignment horizontal="center" vertical="center" wrapText="1"/>
    </xf>
    <xf numFmtId="0" fontId="7" fillId="0" borderId="10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readingOrder="2"/>
    </xf>
    <xf numFmtId="0" fontId="17" fillId="0" borderId="4" xfId="0" applyFont="1" applyBorder="1" applyAlignment="1">
      <alignment horizontal="center" vertical="center" readingOrder="2"/>
    </xf>
    <xf numFmtId="0" fontId="17" fillId="0" borderId="13" xfId="0" applyFont="1" applyBorder="1" applyAlignment="1">
      <alignment horizontal="center" vertical="center" readingOrder="2"/>
    </xf>
    <xf numFmtId="0" fontId="17" fillId="0" borderId="14" xfId="0" applyFont="1" applyBorder="1" applyAlignment="1">
      <alignment horizontal="center" vertical="center" readingOrder="2"/>
    </xf>
    <xf numFmtId="0" fontId="17" fillId="0" borderId="34" xfId="0" applyFont="1" applyBorder="1" applyAlignment="1">
      <alignment horizontal="center" vertical="center" wrapText="1" readingOrder="2"/>
    </xf>
    <xf numFmtId="0" fontId="17" fillId="0" borderId="28" xfId="0" applyFont="1" applyBorder="1" applyAlignment="1">
      <alignment horizontal="center" vertical="center" wrapText="1" readingOrder="2"/>
    </xf>
    <xf numFmtId="0" fontId="7" fillId="0" borderId="96" xfId="0" applyFont="1" applyBorder="1" applyAlignment="1">
      <alignment horizontal="center" vertical="center" wrapText="1"/>
    </xf>
    <xf numFmtId="0" fontId="11" fillId="0" borderId="104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7" fillId="0" borderId="95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1" fillId="0" borderId="96" xfId="0" applyFont="1" applyBorder="1" applyAlignment="1">
      <alignment horizontal="center" vertical="center" wrapText="1"/>
    </xf>
    <xf numFmtId="0" fontId="11" fillId="0" borderId="97" xfId="0" applyFont="1" applyBorder="1" applyAlignment="1">
      <alignment horizontal="center" vertical="center" wrapText="1"/>
    </xf>
    <xf numFmtId="0" fontId="11" fillId="0" borderId="98" xfId="0" applyFont="1" applyBorder="1" applyAlignment="1">
      <alignment horizontal="center" vertical="center" wrapText="1"/>
    </xf>
    <xf numFmtId="0" fontId="7" fillId="0" borderId="98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 readingOrder="2"/>
    </xf>
    <xf numFmtId="0" fontId="32" fillId="0" borderId="18" xfId="0" applyFont="1" applyBorder="1" applyAlignment="1">
      <alignment horizontal="center" vertical="center" wrapText="1"/>
    </xf>
    <xf numFmtId="0" fontId="32" fillId="0" borderId="42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9" fontId="0" fillId="0" borderId="78" xfId="0" applyNumberFormat="1" applyBorder="1" applyAlignment="1">
      <alignment horizontal="center" vertical="center"/>
    </xf>
    <xf numFmtId="9" fontId="0" fillId="0" borderId="81" xfId="0" applyNumberFormat="1" applyBorder="1" applyAlignment="1">
      <alignment horizontal="center" vertical="center"/>
    </xf>
    <xf numFmtId="9" fontId="0" fillId="0" borderId="79" xfId="0" applyNumberFormat="1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27" fillId="0" borderId="64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21"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3"/>
  <sheetViews>
    <sheetView rightToLeft="1" view="pageBreakPreview" zoomScaleNormal="70" zoomScaleSheetLayoutView="100" workbookViewId="0">
      <pane ySplit="5" topLeftCell="A7" activePane="bottomLeft" state="frozen"/>
      <selection pane="bottomLeft" activeCell="C7" sqref="C7:C10"/>
    </sheetView>
  </sheetViews>
  <sheetFormatPr defaultRowHeight="14" x14ac:dyDescent="0.3"/>
  <cols>
    <col min="1" max="1" width="11.26953125" customWidth="1"/>
    <col min="2" max="2" width="19.81640625" customWidth="1"/>
    <col min="3" max="3" width="22.453125" customWidth="1"/>
    <col min="4" max="4" width="20.54296875" customWidth="1"/>
    <col min="5" max="5" width="12.26953125" customWidth="1"/>
    <col min="6" max="6" width="7.453125" customWidth="1"/>
    <col min="7" max="7" width="8.453125" style="107" customWidth="1"/>
    <col min="8" max="8" width="11.7265625" customWidth="1"/>
    <col min="9" max="9" width="9.7265625" customWidth="1"/>
    <col min="10" max="10" width="7.453125" style="130" bestFit="1" customWidth="1"/>
    <col min="11" max="11" width="8.54296875" style="130" customWidth="1"/>
    <col min="12" max="12" width="9.1796875" style="75" customWidth="1"/>
  </cols>
  <sheetData>
    <row r="1" spans="1:13" ht="16.5" x14ac:dyDescent="0.35">
      <c r="A1" s="240" t="s">
        <v>44</v>
      </c>
      <c r="B1" s="240"/>
      <c r="C1" s="240"/>
      <c r="D1" s="125"/>
      <c r="E1" s="125"/>
      <c r="F1" s="125"/>
      <c r="G1" s="134"/>
      <c r="H1" s="125"/>
      <c r="I1" s="125"/>
      <c r="J1" s="128"/>
      <c r="K1" s="129"/>
    </row>
    <row r="2" spans="1:13" ht="16.5" x14ac:dyDescent="0.35">
      <c r="A2" s="164"/>
      <c r="B2" s="164"/>
      <c r="C2" s="164"/>
      <c r="D2" s="125"/>
      <c r="E2" s="125"/>
      <c r="F2" s="125"/>
      <c r="G2" s="134"/>
      <c r="H2" s="125"/>
      <c r="I2" s="125"/>
      <c r="J2" s="128"/>
      <c r="K2" s="129"/>
      <c r="L2" s="149"/>
      <c r="M2" s="150"/>
    </row>
    <row r="3" spans="1:13" ht="16.5" x14ac:dyDescent="0.35">
      <c r="A3" s="235"/>
      <c r="B3" s="235"/>
      <c r="C3" s="164"/>
      <c r="D3" s="125"/>
      <c r="E3" s="125"/>
      <c r="F3" s="125"/>
      <c r="G3" s="134"/>
      <c r="H3" s="125"/>
      <c r="I3" s="125"/>
      <c r="J3" s="128"/>
      <c r="K3" s="129"/>
      <c r="L3" s="149" t="s">
        <v>70</v>
      </c>
      <c r="M3" s="150">
        <v>7</v>
      </c>
    </row>
    <row r="4" spans="1:13" ht="14.5" thickBot="1" x14ac:dyDescent="0.35">
      <c r="L4" s="149" t="s">
        <v>71</v>
      </c>
      <c r="M4" s="150">
        <v>10</v>
      </c>
    </row>
    <row r="5" spans="1:13" s="110" customFormat="1" ht="31.5" customHeight="1" thickBot="1" x14ac:dyDescent="0.3">
      <c r="A5" s="111" t="s">
        <v>45</v>
      </c>
      <c r="B5" s="111" t="s">
        <v>46</v>
      </c>
      <c r="C5" s="112" t="s">
        <v>60</v>
      </c>
      <c r="D5" s="236" t="s">
        <v>47</v>
      </c>
      <c r="E5" s="237"/>
      <c r="F5" s="113" t="s">
        <v>3</v>
      </c>
      <c r="G5" s="135" t="s">
        <v>48</v>
      </c>
      <c r="H5" s="114" t="s">
        <v>49</v>
      </c>
      <c r="I5" s="114" t="s">
        <v>42</v>
      </c>
      <c r="J5" s="114" t="s">
        <v>50</v>
      </c>
      <c r="K5" s="158" t="s">
        <v>51</v>
      </c>
      <c r="L5" s="157" t="s">
        <v>72</v>
      </c>
      <c r="M5" s="150">
        <f>M4-M3</f>
        <v>3</v>
      </c>
    </row>
    <row r="6" spans="1:13" s="117" customFormat="1" ht="14.25" hidden="1" customHeight="1" thickBot="1" x14ac:dyDescent="0.3">
      <c r="A6" s="203" t="s">
        <v>52</v>
      </c>
      <c r="B6" s="203" t="s">
        <v>135</v>
      </c>
      <c r="C6" s="142"/>
      <c r="D6" s="115"/>
      <c r="E6" s="116"/>
      <c r="F6" s="143"/>
      <c r="G6" s="144"/>
      <c r="H6" s="145"/>
      <c r="I6" s="145"/>
      <c r="J6" s="145"/>
      <c r="K6" s="146"/>
      <c r="L6" s="75"/>
    </row>
    <row r="7" spans="1:13" s="117" customFormat="1" ht="14.25" customHeight="1" x14ac:dyDescent="0.25">
      <c r="A7" s="204"/>
      <c r="B7" s="204"/>
      <c r="C7" s="203" t="s">
        <v>85</v>
      </c>
      <c r="D7" s="115" t="s">
        <v>86</v>
      </c>
      <c r="E7" s="116" t="s">
        <v>64</v>
      </c>
      <c r="F7" s="232">
        <v>0.4</v>
      </c>
      <c r="G7" s="192"/>
      <c r="H7" s="197">
        <f>IF(G7&lt;J7,0,IF(G7=J7,$M$3,IF(G7&gt;K7,$M$4,$M$5/(K7-J7)*(G7-J7)+$M$3)))</f>
        <v>0</v>
      </c>
      <c r="I7" s="208"/>
      <c r="J7" s="192">
        <v>3</v>
      </c>
      <c r="K7" s="186">
        <v>8</v>
      </c>
      <c r="L7" s="328">
        <f>SUM(F7:F18)</f>
        <v>1</v>
      </c>
    </row>
    <row r="8" spans="1:13" s="117" customFormat="1" ht="14.25" customHeight="1" x14ac:dyDescent="0.25">
      <c r="A8" s="204"/>
      <c r="B8" s="204"/>
      <c r="C8" s="204"/>
      <c r="D8" s="118" t="s">
        <v>87</v>
      </c>
      <c r="E8" s="119">
        <f>$M$3</f>
        <v>7</v>
      </c>
      <c r="F8" s="233"/>
      <c r="G8" s="193"/>
      <c r="H8" s="198"/>
      <c r="I8" s="209"/>
      <c r="J8" s="193"/>
      <c r="K8" s="187"/>
      <c r="L8" s="329"/>
    </row>
    <row r="9" spans="1:13" s="117" customFormat="1" ht="36.75" customHeight="1" x14ac:dyDescent="0.25">
      <c r="A9" s="204"/>
      <c r="B9" s="204"/>
      <c r="C9" s="204"/>
      <c r="D9" s="118" t="s">
        <v>88</v>
      </c>
      <c r="E9" s="120" t="s">
        <v>90</v>
      </c>
      <c r="F9" s="233"/>
      <c r="G9" s="193"/>
      <c r="H9" s="198"/>
      <c r="I9" s="209"/>
      <c r="J9" s="193"/>
      <c r="K9" s="187"/>
      <c r="L9" s="329"/>
    </row>
    <row r="10" spans="1:13" s="117" customFormat="1" ht="15" customHeight="1" thickBot="1" x14ac:dyDescent="0.3">
      <c r="A10" s="204"/>
      <c r="B10" s="204"/>
      <c r="C10" s="205"/>
      <c r="D10" s="121" t="s">
        <v>89</v>
      </c>
      <c r="E10" s="122">
        <v>10</v>
      </c>
      <c r="F10" s="234"/>
      <c r="G10" s="194"/>
      <c r="H10" s="199"/>
      <c r="I10" s="209"/>
      <c r="J10" s="194"/>
      <c r="K10" s="188"/>
      <c r="L10" s="329"/>
    </row>
    <row r="11" spans="1:13" s="117" customFormat="1" ht="27" customHeight="1" x14ac:dyDescent="0.25">
      <c r="A11" s="204"/>
      <c r="B11" s="204"/>
      <c r="C11" s="203" t="s">
        <v>112</v>
      </c>
      <c r="D11" s="115" t="s">
        <v>113</v>
      </c>
      <c r="E11" s="116" t="s">
        <v>64</v>
      </c>
      <c r="F11" s="232">
        <v>0.2</v>
      </c>
      <c r="G11" s="192"/>
      <c r="H11" s="197">
        <f>IF(G11&lt;J11,0,IF(G11=J11,$M$3,IF(G11&gt;K11,$M$4,$M$5/(K11-J11)*(G11-J11)+$M$3)))</f>
        <v>0</v>
      </c>
      <c r="I11" s="209"/>
      <c r="J11" s="192">
        <v>300</v>
      </c>
      <c r="K11" s="186">
        <v>600</v>
      </c>
      <c r="L11" s="329"/>
    </row>
    <row r="12" spans="1:13" s="117" customFormat="1" ht="27" customHeight="1" x14ac:dyDescent="0.25">
      <c r="A12" s="204"/>
      <c r="B12" s="204"/>
      <c r="C12" s="204"/>
      <c r="D12" s="118" t="s">
        <v>114</v>
      </c>
      <c r="E12" s="119">
        <f>$M$3</f>
        <v>7</v>
      </c>
      <c r="F12" s="233"/>
      <c r="G12" s="193"/>
      <c r="H12" s="198"/>
      <c r="I12" s="209"/>
      <c r="J12" s="193"/>
      <c r="K12" s="187"/>
      <c r="L12" s="329"/>
    </row>
    <row r="13" spans="1:13" s="117" customFormat="1" ht="27" customHeight="1" x14ac:dyDescent="0.25">
      <c r="A13" s="204"/>
      <c r="B13" s="204"/>
      <c r="C13" s="204"/>
      <c r="D13" s="123" t="s">
        <v>115</v>
      </c>
      <c r="E13" s="120" t="s">
        <v>91</v>
      </c>
      <c r="F13" s="233"/>
      <c r="G13" s="193"/>
      <c r="H13" s="198"/>
      <c r="I13" s="209"/>
      <c r="J13" s="193"/>
      <c r="K13" s="187"/>
      <c r="L13" s="329"/>
    </row>
    <row r="14" spans="1:13" s="117" customFormat="1" ht="27" customHeight="1" thickBot="1" x14ac:dyDescent="0.3">
      <c r="A14" s="204"/>
      <c r="B14" s="204"/>
      <c r="C14" s="205"/>
      <c r="D14" s="121" t="s">
        <v>116</v>
      </c>
      <c r="E14" s="122">
        <v>10</v>
      </c>
      <c r="F14" s="234"/>
      <c r="G14" s="194"/>
      <c r="H14" s="199"/>
      <c r="I14" s="209"/>
      <c r="J14" s="194"/>
      <c r="K14" s="188"/>
      <c r="L14" s="329"/>
    </row>
    <row r="15" spans="1:13" ht="14.25" customHeight="1" x14ac:dyDescent="0.25">
      <c r="A15" s="204"/>
      <c r="B15" s="189" t="s">
        <v>61</v>
      </c>
      <c r="C15" s="189" t="s">
        <v>53</v>
      </c>
      <c r="D15" s="115" t="s">
        <v>54</v>
      </c>
      <c r="E15" s="116">
        <v>0</v>
      </c>
      <c r="F15" s="232">
        <v>0.4</v>
      </c>
      <c r="G15" s="192"/>
      <c r="H15" s="197">
        <f>G15</f>
        <v>0</v>
      </c>
      <c r="I15" s="208">
        <f>H15*F15</f>
        <v>0</v>
      </c>
      <c r="J15" s="211"/>
      <c r="K15" s="195"/>
      <c r="L15" s="329"/>
    </row>
    <row r="16" spans="1:13" ht="14.25" customHeight="1" x14ac:dyDescent="0.25">
      <c r="A16" s="204"/>
      <c r="B16" s="190"/>
      <c r="C16" s="190"/>
      <c r="D16" s="118" t="s">
        <v>55</v>
      </c>
      <c r="E16" s="119">
        <f>$M$3</f>
        <v>7</v>
      </c>
      <c r="F16" s="233"/>
      <c r="G16" s="193"/>
      <c r="H16" s="198"/>
      <c r="I16" s="209"/>
      <c r="J16" s="212"/>
      <c r="K16" s="214"/>
      <c r="L16" s="329"/>
    </row>
    <row r="17" spans="1:12" ht="14.25" customHeight="1" x14ac:dyDescent="0.25">
      <c r="A17" s="204"/>
      <c r="B17" s="190"/>
      <c r="C17" s="190"/>
      <c r="D17" s="118" t="s">
        <v>56</v>
      </c>
      <c r="E17" s="119">
        <v>8</v>
      </c>
      <c r="F17" s="233"/>
      <c r="G17" s="193"/>
      <c r="H17" s="198"/>
      <c r="I17" s="209"/>
      <c r="J17" s="212"/>
      <c r="K17" s="214"/>
      <c r="L17" s="329"/>
    </row>
    <row r="18" spans="1:12" ht="15" customHeight="1" thickBot="1" x14ac:dyDescent="0.3">
      <c r="A18" s="205"/>
      <c r="B18" s="191"/>
      <c r="C18" s="191"/>
      <c r="D18" s="121" t="s">
        <v>57</v>
      </c>
      <c r="E18" s="122">
        <v>10</v>
      </c>
      <c r="F18" s="234"/>
      <c r="G18" s="194"/>
      <c r="H18" s="199"/>
      <c r="I18" s="210"/>
      <c r="J18" s="213"/>
      <c r="K18" s="196"/>
      <c r="L18" s="330"/>
    </row>
    <row r="19" spans="1:12" ht="24.75" customHeight="1" x14ac:dyDescent="0.25">
      <c r="A19" s="203" t="s">
        <v>36</v>
      </c>
      <c r="B19" s="189" t="s">
        <v>73</v>
      </c>
      <c r="C19" s="189" t="s">
        <v>53</v>
      </c>
      <c r="D19" s="238" t="s">
        <v>74</v>
      </c>
      <c r="E19" s="239"/>
      <c r="F19" s="159"/>
      <c r="G19" s="160"/>
      <c r="H19" s="161">
        <f>G19*F19</f>
        <v>0</v>
      </c>
      <c r="I19" s="208"/>
      <c r="J19" s="211"/>
      <c r="K19" s="195"/>
      <c r="L19" s="215">
        <f>SUM(F19:F21)</f>
        <v>0</v>
      </c>
    </row>
    <row r="20" spans="1:12" ht="24.75" customHeight="1" x14ac:dyDescent="0.25">
      <c r="A20" s="204"/>
      <c r="B20" s="190"/>
      <c r="C20" s="190"/>
      <c r="D20" s="226" t="s">
        <v>75</v>
      </c>
      <c r="E20" s="227"/>
      <c r="F20" s="154"/>
      <c r="G20" s="155"/>
      <c r="H20" s="156">
        <f>G20*F20</f>
        <v>0</v>
      </c>
      <c r="I20" s="209"/>
      <c r="J20" s="212"/>
      <c r="K20" s="214"/>
      <c r="L20" s="224"/>
    </row>
    <row r="21" spans="1:12" ht="24.75" customHeight="1" thickBot="1" x14ac:dyDescent="0.3">
      <c r="A21" s="205"/>
      <c r="B21" s="191"/>
      <c r="C21" s="191"/>
      <c r="D21" s="228" t="s">
        <v>76</v>
      </c>
      <c r="E21" s="229"/>
      <c r="F21" s="162"/>
      <c r="G21" s="127"/>
      <c r="H21" s="126">
        <f>G21*F21</f>
        <v>0</v>
      </c>
      <c r="I21" s="210"/>
      <c r="J21" s="213"/>
      <c r="K21" s="196"/>
      <c r="L21" s="225"/>
    </row>
    <row r="22" spans="1:12" s="124" customFormat="1" x14ac:dyDescent="0.25">
      <c r="A22" s="203" t="s">
        <v>37</v>
      </c>
      <c r="B22" s="203" t="s">
        <v>92</v>
      </c>
      <c r="C22" s="203" t="s">
        <v>118</v>
      </c>
      <c r="D22" s="115" t="s">
        <v>86</v>
      </c>
      <c r="E22" s="116">
        <v>0</v>
      </c>
      <c r="F22" s="220">
        <v>0.35</v>
      </c>
      <c r="G22" s="222"/>
      <c r="H22" s="197">
        <f>IF(G22&lt;J22,0,IF(G22=J22,$M$3,IF(G22&gt;K22,$M$4,$M$5/(K22-J22)*(G22-J22)+$M$3)))</f>
        <v>0</v>
      </c>
      <c r="I22" s="200"/>
      <c r="J22" s="192">
        <v>3</v>
      </c>
      <c r="K22" s="186">
        <v>6</v>
      </c>
      <c r="L22" s="328">
        <f>SUM(F22:F36)</f>
        <v>0.9998999999999999</v>
      </c>
    </row>
    <row r="23" spans="1:12" s="124" customFormat="1" x14ac:dyDescent="0.25">
      <c r="A23" s="204"/>
      <c r="B23" s="204"/>
      <c r="C23" s="204"/>
      <c r="D23" s="118" t="s">
        <v>87</v>
      </c>
      <c r="E23" s="119">
        <f>$M$3</f>
        <v>7</v>
      </c>
      <c r="F23" s="230"/>
      <c r="G23" s="231"/>
      <c r="H23" s="198"/>
      <c r="I23" s="201"/>
      <c r="J23" s="193"/>
      <c r="K23" s="187"/>
      <c r="L23" s="329"/>
    </row>
    <row r="24" spans="1:12" ht="28" x14ac:dyDescent="0.25">
      <c r="A24" s="204"/>
      <c r="B24" s="204"/>
      <c r="C24" s="204"/>
      <c r="D24" s="118" t="s">
        <v>96</v>
      </c>
      <c r="E24" s="120" t="s">
        <v>98</v>
      </c>
      <c r="F24" s="230"/>
      <c r="G24" s="231"/>
      <c r="H24" s="198"/>
      <c r="I24" s="201"/>
      <c r="J24" s="193"/>
      <c r="K24" s="187"/>
      <c r="L24" s="329"/>
    </row>
    <row r="25" spans="1:12" s="124" customFormat="1" ht="14.5" thickBot="1" x14ac:dyDescent="0.3">
      <c r="A25" s="204"/>
      <c r="B25" s="204"/>
      <c r="C25" s="205"/>
      <c r="D25" s="121" t="s">
        <v>97</v>
      </c>
      <c r="E25" s="122">
        <v>10</v>
      </c>
      <c r="F25" s="221"/>
      <c r="G25" s="223"/>
      <c r="H25" s="199"/>
      <c r="I25" s="201"/>
      <c r="J25" s="194"/>
      <c r="K25" s="188"/>
      <c r="L25" s="329"/>
    </row>
    <row r="26" spans="1:12" s="124" customFormat="1" x14ac:dyDescent="0.25">
      <c r="A26" s="204"/>
      <c r="B26" s="204"/>
      <c r="C26" s="203" t="s">
        <v>133</v>
      </c>
      <c r="D26" s="115" t="s">
        <v>99</v>
      </c>
      <c r="E26" s="116">
        <v>0</v>
      </c>
      <c r="F26" s="220">
        <v>0.35</v>
      </c>
      <c r="G26" s="222"/>
      <c r="H26" s="197">
        <f>IF(G26&lt;J26,0,IF(G26=J26,$M$3,IF(G26&gt;K26,$M$4,$M$5/(K26-J26)*(G26-J26)+$M$3)))</f>
        <v>0</v>
      </c>
      <c r="I26" s="201"/>
      <c r="J26" s="192">
        <v>1</v>
      </c>
      <c r="K26" s="186">
        <v>3</v>
      </c>
      <c r="L26" s="329"/>
    </row>
    <row r="27" spans="1:12" s="124" customFormat="1" x14ac:dyDescent="0.25">
      <c r="A27" s="204"/>
      <c r="B27" s="204"/>
      <c r="C27" s="204"/>
      <c r="D27" s="118" t="s">
        <v>100</v>
      </c>
      <c r="E27" s="119">
        <f>$M$3</f>
        <v>7</v>
      </c>
      <c r="F27" s="230"/>
      <c r="G27" s="231"/>
      <c r="H27" s="198"/>
      <c r="I27" s="201"/>
      <c r="J27" s="193"/>
      <c r="K27" s="187"/>
      <c r="L27" s="329"/>
    </row>
    <row r="28" spans="1:12" ht="28" x14ac:dyDescent="0.25">
      <c r="A28" s="204"/>
      <c r="B28" s="204"/>
      <c r="C28" s="204"/>
      <c r="D28" s="118" t="s">
        <v>101</v>
      </c>
      <c r="E28" s="120" t="s">
        <v>103</v>
      </c>
      <c r="F28" s="230"/>
      <c r="G28" s="231"/>
      <c r="H28" s="198"/>
      <c r="I28" s="201"/>
      <c r="J28" s="193"/>
      <c r="K28" s="187"/>
      <c r="L28" s="329"/>
    </row>
    <row r="29" spans="1:12" s="124" customFormat="1" ht="14.5" thickBot="1" x14ac:dyDescent="0.3">
      <c r="A29" s="204"/>
      <c r="B29" s="204"/>
      <c r="C29" s="205"/>
      <c r="D29" s="121" t="s">
        <v>102</v>
      </c>
      <c r="E29" s="122">
        <v>10</v>
      </c>
      <c r="F29" s="221"/>
      <c r="G29" s="223"/>
      <c r="H29" s="199"/>
      <c r="I29" s="201"/>
      <c r="J29" s="194"/>
      <c r="K29" s="188"/>
      <c r="L29" s="329"/>
    </row>
    <row r="30" spans="1:12" ht="23.25" customHeight="1" x14ac:dyDescent="0.25">
      <c r="A30" s="204"/>
      <c r="B30" s="204"/>
      <c r="C30" s="189" t="s">
        <v>134</v>
      </c>
      <c r="D30" s="115" t="s">
        <v>104</v>
      </c>
      <c r="E30" s="131">
        <v>0</v>
      </c>
      <c r="F30" s="220">
        <v>0.2</v>
      </c>
      <c r="G30" s="222"/>
      <c r="H30" s="197">
        <f>G30</f>
        <v>0</v>
      </c>
      <c r="I30" s="200">
        <f>H30*F30</f>
        <v>0</v>
      </c>
      <c r="J30" s="211"/>
      <c r="K30" s="195"/>
      <c r="L30" s="329"/>
    </row>
    <row r="31" spans="1:12" ht="23.25" customHeight="1" x14ac:dyDescent="0.25">
      <c r="A31" s="204"/>
      <c r="B31" s="204"/>
      <c r="C31" s="190"/>
      <c r="D31" s="118" t="s">
        <v>105</v>
      </c>
      <c r="E31" s="132">
        <v>8</v>
      </c>
      <c r="F31" s="230"/>
      <c r="G31" s="231"/>
      <c r="H31" s="198"/>
      <c r="I31" s="201"/>
      <c r="J31" s="212"/>
      <c r="K31" s="214"/>
      <c r="L31" s="329"/>
    </row>
    <row r="32" spans="1:12" ht="23.25" customHeight="1" x14ac:dyDescent="0.25">
      <c r="A32" s="204"/>
      <c r="B32" s="204"/>
      <c r="C32" s="190"/>
      <c r="D32" s="118" t="s">
        <v>106</v>
      </c>
      <c r="E32" s="132">
        <v>9</v>
      </c>
      <c r="F32" s="230"/>
      <c r="G32" s="231"/>
      <c r="H32" s="198"/>
      <c r="I32" s="201"/>
      <c r="J32" s="212"/>
      <c r="K32" s="214"/>
      <c r="L32" s="329"/>
    </row>
    <row r="33" spans="1:12" ht="23.25" customHeight="1" thickBot="1" x14ac:dyDescent="0.3">
      <c r="A33" s="204"/>
      <c r="B33" s="205"/>
      <c r="C33" s="191"/>
      <c r="D33" s="121" t="s">
        <v>58</v>
      </c>
      <c r="E33" s="133" t="s">
        <v>59</v>
      </c>
      <c r="F33" s="221"/>
      <c r="G33" s="223"/>
      <c r="H33" s="199"/>
      <c r="I33" s="202"/>
      <c r="J33" s="213"/>
      <c r="K33" s="196"/>
      <c r="L33" s="329"/>
    </row>
    <row r="34" spans="1:12" ht="30.75" customHeight="1" x14ac:dyDescent="0.25">
      <c r="A34" s="204"/>
      <c r="B34" s="190" t="s">
        <v>107</v>
      </c>
      <c r="C34" s="190" t="s">
        <v>53</v>
      </c>
      <c r="D34" s="206" t="s">
        <v>74</v>
      </c>
      <c r="E34" s="207"/>
      <c r="F34" s="153">
        <v>3.3300000000000003E-2</v>
      </c>
      <c r="G34" s="140"/>
      <c r="H34" s="141">
        <f>G34*F34</f>
        <v>0</v>
      </c>
      <c r="I34" s="209"/>
      <c r="J34" s="212"/>
      <c r="K34" s="214"/>
      <c r="L34" s="329"/>
    </row>
    <row r="35" spans="1:12" ht="30.75" customHeight="1" x14ac:dyDescent="0.25">
      <c r="A35" s="204"/>
      <c r="B35" s="190"/>
      <c r="C35" s="190"/>
      <c r="D35" s="226" t="s">
        <v>75</v>
      </c>
      <c r="E35" s="227"/>
      <c r="F35" s="153">
        <v>3.3300000000000003E-2</v>
      </c>
      <c r="G35" s="155"/>
      <c r="H35" s="156">
        <f>G35*F35</f>
        <v>0</v>
      </c>
      <c r="I35" s="209"/>
      <c r="J35" s="212"/>
      <c r="K35" s="214"/>
      <c r="L35" s="329"/>
    </row>
    <row r="36" spans="1:12" ht="30.75" customHeight="1" thickBot="1" x14ac:dyDescent="0.3">
      <c r="A36" s="204"/>
      <c r="B36" s="191"/>
      <c r="C36" s="191"/>
      <c r="D36" s="228" t="s">
        <v>76</v>
      </c>
      <c r="E36" s="229"/>
      <c r="F36" s="153">
        <v>3.3300000000000003E-2</v>
      </c>
      <c r="G36" s="151"/>
      <c r="H36" s="152">
        <f>G36*F36</f>
        <v>0</v>
      </c>
      <c r="I36" s="210"/>
      <c r="J36" s="212"/>
      <c r="K36" s="214"/>
      <c r="L36" s="330"/>
    </row>
    <row r="37" spans="1:12" ht="22.5" customHeight="1" x14ac:dyDescent="0.25">
      <c r="A37" s="204"/>
      <c r="B37" s="189" t="s">
        <v>79</v>
      </c>
      <c r="C37" s="203" t="s">
        <v>108</v>
      </c>
      <c r="D37" s="115" t="s">
        <v>86</v>
      </c>
      <c r="E37" s="116">
        <v>0</v>
      </c>
      <c r="F37" s="232">
        <v>0.6</v>
      </c>
      <c r="G37" s="192"/>
      <c r="H37" s="197">
        <f>IF(G37&lt;J37,0,IF(G37=J37,$M$3,IF(G37&gt;K37,$M$4,$M$5/(K37-J37)*(G37-J37)+$M$3)))</f>
        <v>0</v>
      </c>
      <c r="I37" s="200">
        <f>H37*F37+H41*F41</f>
        <v>0</v>
      </c>
      <c r="J37" s="192">
        <v>3</v>
      </c>
      <c r="K37" s="186">
        <v>6</v>
      </c>
      <c r="L37" s="215">
        <f>SUM(F37:F42)</f>
        <v>1</v>
      </c>
    </row>
    <row r="38" spans="1:12" ht="22.5" customHeight="1" x14ac:dyDescent="0.25">
      <c r="A38" s="204"/>
      <c r="B38" s="190"/>
      <c r="C38" s="204"/>
      <c r="D38" s="118" t="s">
        <v>87</v>
      </c>
      <c r="E38" s="119">
        <f>$M$3</f>
        <v>7</v>
      </c>
      <c r="F38" s="233"/>
      <c r="G38" s="193"/>
      <c r="H38" s="198"/>
      <c r="I38" s="201"/>
      <c r="J38" s="193"/>
      <c r="K38" s="187"/>
      <c r="L38" s="216"/>
    </row>
    <row r="39" spans="1:12" ht="27" customHeight="1" x14ac:dyDescent="0.25">
      <c r="A39" s="204"/>
      <c r="B39" s="190"/>
      <c r="C39" s="204"/>
      <c r="D39" s="118" t="s">
        <v>96</v>
      </c>
      <c r="E39" s="120" t="s">
        <v>98</v>
      </c>
      <c r="F39" s="233"/>
      <c r="G39" s="193"/>
      <c r="H39" s="198"/>
      <c r="I39" s="201"/>
      <c r="J39" s="193"/>
      <c r="K39" s="187"/>
      <c r="L39" s="216"/>
    </row>
    <row r="40" spans="1:12" ht="22.5" customHeight="1" thickBot="1" x14ac:dyDescent="0.3">
      <c r="A40" s="204"/>
      <c r="B40" s="190"/>
      <c r="C40" s="205"/>
      <c r="D40" s="121" t="s">
        <v>97</v>
      </c>
      <c r="E40" s="122">
        <v>10</v>
      </c>
      <c r="F40" s="234"/>
      <c r="G40" s="194"/>
      <c r="H40" s="199"/>
      <c r="I40" s="201"/>
      <c r="J40" s="194"/>
      <c r="K40" s="188"/>
      <c r="L40" s="216"/>
    </row>
    <row r="41" spans="1:12" ht="60.75" customHeight="1" x14ac:dyDescent="0.25">
      <c r="A41" s="204"/>
      <c r="B41" s="190"/>
      <c r="C41" s="218" t="s">
        <v>111</v>
      </c>
      <c r="D41" s="115" t="s">
        <v>109</v>
      </c>
      <c r="E41" s="131">
        <v>0</v>
      </c>
      <c r="F41" s="220">
        <v>0.4</v>
      </c>
      <c r="G41" s="222"/>
      <c r="H41" s="197">
        <f>G41</f>
        <v>0</v>
      </c>
      <c r="I41" s="201"/>
      <c r="J41" s="211"/>
      <c r="K41" s="195"/>
      <c r="L41" s="216"/>
    </row>
    <row r="42" spans="1:12" ht="60.75" customHeight="1" thickBot="1" x14ac:dyDescent="0.3">
      <c r="A42" s="205"/>
      <c r="B42" s="191"/>
      <c r="C42" s="219"/>
      <c r="D42" s="121" t="s">
        <v>110</v>
      </c>
      <c r="E42" s="133">
        <v>10</v>
      </c>
      <c r="F42" s="221"/>
      <c r="G42" s="223"/>
      <c r="H42" s="199"/>
      <c r="I42" s="202"/>
      <c r="J42" s="213"/>
      <c r="K42" s="196"/>
      <c r="L42" s="217"/>
    </row>
    <row r="43" spans="1:12" ht="60.75" customHeight="1" x14ac:dyDescent="0.25">
      <c r="A43" s="168"/>
      <c r="B43" s="169"/>
      <c r="C43" s="169"/>
      <c r="D43" s="168"/>
      <c r="E43" s="169"/>
      <c r="F43" s="170"/>
      <c r="G43" s="171"/>
      <c r="H43" s="172"/>
      <c r="I43" s="173"/>
      <c r="J43" s="174"/>
      <c r="K43" s="174"/>
      <c r="L43" s="175"/>
    </row>
  </sheetData>
  <mergeCells count="83">
    <mergeCell ref="L7:L18"/>
    <mergeCell ref="L22:L36"/>
    <mergeCell ref="K34:K36"/>
    <mergeCell ref="D34:E34"/>
    <mergeCell ref="I34:I36"/>
    <mergeCell ref="J41:J42"/>
    <mergeCell ref="D36:E36"/>
    <mergeCell ref="I37:I42"/>
    <mergeCell ref="D35:E35"/>
    <mergeCell ref="G37:G40"/>
    <mergeCell ref="K37:K40"/>
    <mergeCell ref="L37:L42"/>
    <mergeCell ref="A19:A21"/>
    <mergeCell ref="B19:B21"/>
    <mergeCell ref="C19:C21"/>
    <mergeCell ref="D19:E19"/>
    <mergeCell ref="A1:C1"/>
    <mergeCell ref="H15:H18"/>
    <mergeCell ref="C22:C25"/>
    <mergeCell ref="B22:B33"/>
    <mergeCell ref="G22:G25"/>
    <mergeCell ref="D5:E5"/>
    <mergeCell ref="G7:G10"/>
    <mergeCell ref="F7:F10"/>
    <mergeCell ref="C7:C10"/>
    <mergeCell ref="A6:A18"/>
    <mergeCell ref="L19:L21"/>
    <mergeCell ref="F22:F25"/>
    <mergeCell ref="H22:H25"/>
    <mergeCell ref="I30:I33"/>
    <mergeCell ref="I22:I29"/>
    <mergeCell ref="K30:K33"/>
    <mergeCell ref="J30:J33"/>
    <mergeCell ref="K41:K42"/>
    <mergeCell ref="F41:F42"/>
    <mergeCell ref="G41:G42"/>
    <mergeCell ref="A22:A42"/>
    <mergeCell ref="B37:B42"/>
    <mergeCell ref="C37:C40"/>
    <mergeCell ref="F37:F40"/>
    <mergeCell ref="B34:B36"/>
    <mergeCell ref="C34:C36"/>
    <mergeCell ref="C30:C33"/>
    <mergeCell ref="C41:C42"/>
    <mergeCell ref="K26:K29"/>
    <mergeCell ref="H37:H40"/>
    <mergeCell ref="J37:J40"/>
    <mergeCell ref="K19:K21"/>
    <mergeCell ref="K22:K25"/>
    <mergeCell ref="K11:K14"/>
    <mergeCell ref="C26:C29"/>
    <mergeCell ref="F26:F29"/>
    <mergeCell ref="G26:G29"/>
    <mergeCell ref="H26:H29"/>
    <mergeCell ref="I7:I14"/>
    <mergeCell ref="K7:K10"/>
    <mergeCell ref="J15:J18"/>
    <mergeCell ref="K15:K18"/>
    <mergeCell ref="J22:J25"/>
    <mergeCell ref="J7:J10"/>
    <mergeCell ref="H7:H10"/>
    <mergeCell ref="I19:I21"/>
    <mergeCell ref="J19:J21"/>
    <mergeCell ref="H11:H14"/>
    <mergeCell ref="J11:J14"/>
    <mergeCell ref="I15:I18"/>
    <mergeCell ref="F15:F18"/>
    <mergeCell ref="G15:G18"/>
    <mergeCell ref="C11:C14"/>
    <mergeCell ref="D20:E20"/>
    <mergeCell ref="A3:B3"/>
    <mergeCell ref="G30:G33"/>
    <mergeCell ref="J26:J29"/>
    <mergeCell ref="B15:B18"/>
    <mergeCell ref="B6:B14"/>
    <mergeCell ref="F11:F14"/>
    <mergeCell ref="G11:G14"/>
    <mergeCell ref="C15:C18"/>
    <mergeCell ref="H41:H42"/>
    <mergeCell ref="H30:H33"/>
    <mergeCell ref="F30:F33"/>
    <mergeCell ref="D21:E21"/>
    <mergeCell ref="J34:J36"/>
  </mergeCells>
  <phoneticPr fontId="24" type="noConversion"/>
  <conditionalFormatting sqref="G41 G30 G15 G6:G7 G19:G22 G34:G37">
    <cfRule type="cellIs" dxfId="20" priority="31" stopIfTrue="1" operator="equal">
      <formula>0</formula>
    </cfRule>
  </conditionalFormatting>
  <conditionalFormatting sqref="L6:L7 L37:L43 L19:L22">
    <cfRule type="cellIs" dxfId="19" priority="32" stopIfTrue="1" operator="lessThan">
      <formula>1</formula>
    </cfRule>
  </conditionalFormatting>
  <conditionalFormatting sqref="G11">
    <cfRule type="cellIs" dxfId="18" priority="9" stopIfTrue="1" operator="equal">
      <formula>0</formula>
    </cfRule>
  </conditionalFormatting>
  <conditionalFormatting sqref="G26">
    <cfRule type="cellIs" dxfId="17" priority="7" stopIfTrue="1" operator="equal">
      <formula>0</formula>
    </cfRule>
  </conditionalFormatting>
  <printOptions horizontalCentered="1"/>
  <pageMargins left="0.23622047244094491" right="0.23622047244094491" top="0.47244094488188981" bottom="0.15748031496062992" header="0.27559055118110237" footer="0.15748031496062992"/>
  <pageSetup paperSize="9" scale="72" orientation="portrait" r:id="rId1"/>
  <headerFooter alignWithMargins="0">
    <oddHeader xml:space="preserve">&amp;Lעמוד &amp;P מתוך &amp;N&amp;C&amp;"Arial,מודגש"&amp;12מכרז מס' 34/11.2016 : ביצוע תוכניות חוויתיות לתלמידי החינוך המיוחד הלומדים במסגרות חינוכיות 
בנושא 1: טיפוס וגלישה בטבע ומתחם פעילות אתגרי כולל חבלים </oddHeader>
    <oddFooter>&amp;L&amp;A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63578-A178-4645-A9B6-98188712C8BE}">
  <dimension ref="A1:M43"/>
  <sheetViews>
    <sheetView rightToLeft="1" tabSelected="1" workbookViewId="0">
      <selection activeCell="C15" sqref="C15:C18"/>
    </sheetView>
  </sheetViews>
  <sheetFormatPr defaultRowHeight="14" x14ac:dyDescent="0.3"/>
  <cols>
    <col min="1" max="1" width="11.26953125" customWidth="1"/>
    <col min="2" max="2" width="19.81640625" customWidth="1"/>
    <col min="3" max="3" width="22.453125" customWidth="1"/>
    <col min="4" max="4" width="20.54296875" customWidth="1"/>
    <col min="5" max="5" width="12.26953125" customWidth="1"/>
    <col min="6" max="6" width="7.453125" customWidth="1"/>
    <col min="7" max="7" width="8.453125" style="107" customWidth="1"/>
    <col min="8" max="8" width="11.7265625" customWidth="1"/>
    <col min="9" max="9" width="9.7265625" customWidth="1"/>
    <col min="10" max="10" width="7.453125" style="130" bestFit="1" customWidth="1"/>
    <col min="11" max="11" width="8.54296875" style="130" customWidth="1"/>
    <col min="12" max="12" width="9.1796875" style="75" customWidth="1"/>
  </cols>
  <sheetData>
    <row r="1" spans="1:13" ht="16.5" x14ac:dyDescent="0.35">
      <c r="A1" s="240" t="s">
        <v>44</v>
      </c>
      <c r="B1" s="240"/>
      <c r="C1" s="240"/>
      <c r="D1" s="125"/>
      <c r="E1" s="125"/>
      <c r="F1" s="125"/>
      <c r="G1" s="134"/>
      <c r="H1" s="125"/>
      <c r="I1" s="125"/>
      <c r="J1" s="128"/>
      <c r="K1" s="129"/>
    </row>
    <row r="2" spans="1:13" ht="16.5" x14ac:dyDescent="0.35">
      <c r="A2" s="164"/>
      <c r="B2" s="164"/>
      <c r="C2" s="164"/>
      <c r="D2" s="125"/>
      <c r="E2" s="125"/>
      <c r="F2" s="125"/>
      <c r="G2" s="134"/>
      <c r="H2" s="125"/>
      <c r="I2" s="125"/>
      <c r="J2" s="128"/>
      <c r="K2" s="129"/>
      <c r="L2" s="149"/>
      <c r="M2" s="150"/>
    </row>
    <row r="3" spans="1:13" ht="16.5" x14ac:dyDescent="0.35">
      <c r="A3" s="235"/>
      <c r="B3" s="235"/>
      <c r="C3" s="164"/>
      <c r="D3" s="125"/>
      <c r="E3" s="125"/>
      <c r="F3" s="125"/>
      <c r="G3" s="134"/>
      <c r="H3" s="125"/>
      <c r="I3" s="125"/>
      <c r="J3" s="128"/>
      <c r="K3" s="129"/>
      <c r="L3" s="149" t="s">
        <v>70</v>
      </c>
      <c r="M3" s="150">
        <v>7</v>
      </c>
    </row>
    <row r="4" spans="1:13" ht="14.5" thickBot="1" x14ac:dyDescent="0.35">
      <c r="L4" s="149" t="s">
        <v>71</v>
      </c>
      <c r="M4" s="150">
        <v>10</v>
      </c>
    </row>
    <row r="5" spans="1:13" s="110" customFormat="1" ht="31.5" customHeight="1" thickBot="1" x14ac:dyDescent="0.3">
      <c r="A5" s="111" t="s">
        <v>45</v>
      </c>
      <c r="B5" s="111" t="s">
        <v>46</v>
      </c>
      <c r="C5" s="112" t="s">
        <v>60</v>
      </c>
      <c r="D5" s="236" t="s">
        <v>47</v>
      </c>
      <c r="E5" s="237"/>
      <c r="F5" s="113" t="s">
        <v>3</v>
      </c>
      <c r="G5" s="135" t="s">
        <v>48</v>
      </c>
      <c r="H5" s="114" t="s">
        <v>49</v>
      </c>
      <c r="I5" s="114" t="s">
        <v>42</v>
      </c>
      <c r="J5" s="114" t="s">
        <v>50</v>
      </c>
      <c r="K5" s="158" t="s">
        <v>51</v>
      </c>
      <c r="L5" s="157" t="s">
        <v>72</v>
      </c>
      <c r="M5" s="150">
        <f>M4-M3</f>
        <v>3</v>
      </c>
    </row>
    <row r="6" spans="1:13" s="117" customFormat="1" ht="14.25" hidden="1" customHeight="1" x14ac:dyDescent="0.25">
      <c r="A6" s="203" t="s">
        <v>52</v>
      </c>
      <c r="B6" s="203" t="s">
        <v>135</v>
      </c>
      <c r="C6" s="142"/>
      <c r="D6" s="115"/>
      <c r="E6" s="116"/>
      <c r="F6" s="143"/>
      <c r="G6" s="144"/>
      <c r="H6" s="145"/>
      <c r="I6" s="145"/>
      <c r="J6" s="145"/>
      <c r="K6" s="146"/>
      <c r="L6" s="75"/>
    </row>
    <row r="7" spans="1:13" s="117" customFormat="1" ht="14.25" customHeight="1" x14ac:dyDescent="0.25">
      <c r="A7" s="204"/>
      <c r="B7" s="204"/>
      <c r="C7" s="203" t="s">
        <v>85</v>
      </c>
      <c r="D7" s="115" t="s">
        <v>86</v>
      </c>
      <c r="E7" s="116" t="s">
        <v>64</v>
      </c>
      <c r="F7" s="232">
        <v>0.4</v>
      </c>
      <c r="G7" s="192"/>
      <c r="H7" s="197">
        <f>IF(G7&lt;J7,0,IF(G7=J7,$M$3,IF(G7&gt;K7,$M$4,$M$5/(K7-J7)*(G7-J7)+$M$3)))</f>
        <v>0</v>
      </c>
      <c r="I7" s="208"/>
      <c r="J7" s="192">
        <v>3</v>
      </c>
      <c r="K7" s="186">
        <v>8</v>
      </c>
      <c r="L7" s="328">
        <f>SUM(F7:F18)</f>
        <v>1</v>
      </c>
    </row>
    <row r="8" spans="1:13" s="117" customFormat="1" ht="14.25" customHeight="1" x14ac:dyDescent="0.25">
      <c r="A8" s="204"/>
      <c r="B8" s="204"/>
      <c r="C8" s="204"/>
      <c r="D8" s="118" t="s">
        <v>87</v>
      </c>
      <c r="E8" s="119">
        <f>$M$3</f>
        <v>7</v>
      </c>
      <c r="F8" s="233"/>
      <c r="G8" s="193"/>
      <c r="H8" s="198"/>
      <c r="I8" s="209"/>
      <c r="J8" s="193"/>
      <c r="K8" s="187"/>
      <c r="L8" s="329"/>
    </row>
    <row r="9" spans="1:13" s="117" customFormat="1" ht="36.75" customHeight="1" x14ac:dyDescent="0.25">
      <c r="A9" s="204"/>
      <c r="B9" s="204"/>
      <c r="C9" s="204"/>
      <c r="D9" s="118" t="s">
        <v>88</v>
      </c>
      <c r="E9" s="120" t="s">
        <v>90</v>
      </c>
      <c r="F9" s="233"/>
      <c r="G9" s="193"/>
      <c r="H9" s="198"/>
      <c r="I9" s="209"/>
      <c r="J9" s="193"/>
      <c r="K9" s="187"/>
      <c r="L9" s="329"/>
    </row>
    <row r="10" spans="1:13" s="117" customFormat="1" ht="15" customHeight="1" thickBot="1" x14ac:dyDescent="0.3">
      <c r="A10" s="204"/>
      <c r="B10" s="204"/>
      <c r="C10" s="205"/>
      <c r="D10" s="121" t="s">
        <v>89</v>
      </c>
      <c r="E10" s="122">
        <v>10</v>
      </c>
      <c r="F10" s="234"/>
      <c r="G10" s="194"/>
      <c r="H10" s="199"/>
      <c r="I10" s="209"/>
      <c r="J10" s="194"/>
      <c r="K10" s="188"/>
      <c r="L10" s="329"/>
    </row>
    <row r="11" spans="1:13" s="117" customFormat="1" ht="27" customHeight="1" x14ac:dyDescent="0.25">
      <c r="A11" s="204"/>
      <c r="B11" s="204"/>
      <c r="C11" s="203" t="s">
        <v>138</v>
      </c>
      <c r="D11" s="115" t="s">
        <v>113</v>
      </c>
      <c r="E11" s="116" t="s">
        <v>64</v>
      </c>
      <c r="F11" s="232">
        <v>0.2</v>
      </c>
      <c r="G11" s="192"/>
      <c r="H11" s="197">
        <f>IF(G11&lt;J11,0,IF(G11=J11,$M$3,IF(G11&gt;K11,$M$4,$M$5/(K11-J11)*(G11-J11)+$M$3)))</f>
        <v>0</v>
      </c>
      <c r="I11" s="209"/>
      <c r="J11" s="192">
        <v>300</v>
      </c>
      <c r="K11" s="186">
        <v>600</v>
      </c>
      <c r="L11" s="329"/>
    </row>
    <row r="12" spans="1:13" s="117" customFormat="1" ht="27" customHeight="1" x14ac:dyDescent="0.25">
      <c r="A12" s="204"/>
      <c r="B12" s="204"/>
      <c r="C12" s="204"/>
      <c r="D12" s="118" t="s">
        <v>114</v>
      </c>
      <c r="E12" s="119">
        <f>$M$3</f>
        <v>7</v>
      </c>
      <c r="F12" s="233"/>
      <c r="G12" s="193"/>
      <c r="H12" s="198"/>
      <c r="I12" s="209"/>
      <c r="J12" s="193"/>
      <c r="K12" s="187"/>
      <c r="L12" s="329"/>
    </row>
    <row r="13" spans="1:13" s="117" customFormat="1" ht="27" customHeight="1" x14ac:dyDescent="0.25">
      <c r="A13" s="204"/>
      <c r="B13" s="204"/>
      <c r="C13" s="204"/>
      <c r="D13" s="123" t="s">
        <v>115</v>
      </c>
      <c r="E13" s="120" t="s">
        <v>91</v>
      </c>
      <c r="F13" s="233"/>
      <c r="G13" s="193"/>
      <c r="H13" s="198"/>
      <c r="I13" s="209"/>
      <c r="J13" s="193"/>
      <c r="K13" s="187"/>
      <c r="L13" s="329"/>
    </row>
    <row r="14" spans="1:13" s="117" customFormat="1" ht="27" customHeight="1" thickBot="1" x14ac:dyDescent="0.3">
      <c r="A14" s="204"/>
      <c r="B14" s="204"/>
      <c r="C14" s="205"/>
      <c r="D14" s="121" t="s">
        <v>116</v>
      </c>
      <c r="E14" s="122">
        <v>10</v>
      </c>
      <c r="F14" s="234"/>
      <c r="G14" s="194"/>
      <c r="H14" s="199"/>
      <c r="I14" s="209"/>
      <c r="J14" s="194"/>
      <c r="K14" s="188"/>
      <c r="L14" s="329"/>
    </row>
    <row r="15" spans="1:13" ht="14.25" customHeight="1" x14ac:dyDescent="0.25">
      <c r="A15" s="204"/>
      <c r="B15" s="189" t="s">
        <v>61</v>
      </c>
      <c r="C15" s="189" t="s">
        <v>53</v>
      </c>
      <c r="D15" s="115" t="s">
        <v>54</v>
      </c>
      <c r="E15" s="116">
        <v>0</v>
      </c>
      <c r="F15" s="232">
        <v>0.4</v>
      </c>
      <c r="G15" s="192"/>
      <c r="H15" s="197">
        <f>G15</f>
        <v>0</v>
      </c>
      <c r="I15" s="208">
        <f>H15*F15</f>
        <v>0</v>
      </c>
      <c r="J15" s="211"/>
      <c r="K15" s="195"/>
      <c r="L15" s="329"/>
    </row>
    <row r="16" spans="1:13" ht="14.25" customHeight="1" x14ac:dyDescent="0.25">
      <c r="A16" s="204"/>
      <c r="B16" s="190"/>
      <c r="C16" s="190"/>
      <c r="D16" s="118" t="s">
        <v>55</v>
      </c>
      <c r="E16" s="119">
        <f>$M$3</f>
        <v>7</v>
      </c>
      <c r="F16" s="233"/>
      <c r="G16" s="193"/>
      <c r="H16" s="198"/>
      <c r="I16" s="209"/>
      <c r="J16" s="212"/>
      <c r="K16" s="214"/>
      <c r="L16" s="329"/>
    </row>
    <row r="17" spans="1:12" ht="14.25" customHeight="1" x14ac:dyDescent="0.25">
      <c r="A17" s="204"/>
      <c r="B17" s="190"/>
      <c r="C17" s="190"/>
      <c r="D17" s="118" t="s">
        <v>56</v>
      </c>
      <c r="E17" s="119">
        <v>8</v>
      </c>
      <c r="F17" s="233"/>
      <c r="G17" s="193"/>
      <c r="H17" s="198"/>
      <c r="I17" s="209"/>
      <c r="J17" s="212"/>
      <c r="K17" s="214"/>
      <c r="L17" s="329"/>
    </row>
    <row r="18" spans="1:12" ht="15" customHeight="1" thickBot="1" x14ac:dyDescent="0.3">
      <c r="A18" s="205"/>
      <c r="B18" s="191"/>
      <c r="C18" s="191"/>
      <c r="D18" s="121" t="s">
        <v>57</v>
      </c>
      <c r="E18" s="122">
        <v>10</v>
      </c>
      <c r="F18" s="234"/>
      <c r="G18" s="194"/>
      <c r="H18" s="199"/>
      <c r="I18" s="210"/>
      <c r="J18" s="213"/>
      <c r="K18" s="196"/>
      <c r="L18" s="330"/>
    </row>
    <row r="19" spans="1:12" ht="24.75" customHeight="1" x14ac:dyDescent="0.25">
      <c r="A19" s="203" t="s">
        <v>36</v>
      </c>
      <c r="B19" s="189" t="s">
        <v>73</v>
      </c>
      <c r="C19" s="189" t="s">
        <v>53</v>
      </c>
      <c r="D19" s="238" t="s">
        <v>74</v>
      </c>
      <c r="E19" s="239"/>
      <c r="F19" s="159"/>
      <c r="G19" s="160"/>
      <c r="H19" s="161">
        <f>G19*F19</f>
        <v>0</v>
      </c>
      <c r="I19" s="208"/>
      <c r="J19" s="211"/>
      <c r="K19" s="195"/>
      <c r="L19" s="215">
        <f>SUM(F19:F21)</f>
        <v>0</v>
      </c>
    </row>
    <row r="20" spans="1:12" ht="24.75" customHeight="1" x14ac:dyDescent="0.25">
      <c r="A20" s="204"/>
      <c r="B20" s="190"/>
      <c r="C20" s="190"/>
      <c r="D20" s="226" t="s">
        <v>75</v>
      </c>
      <c r="E20" s="227"/>
      <c r="F20" s="154"/>
      <c r="G20" s="155"/>
      <c r="H20" s="156">
        <f>G20*F20</f>
        <v>0</v>
      </c>
      <c r="I20" s="209"/>
      <c r="J20" s="212"/>
      <c r="K20" s="214"/>
      <c r="L20" s="224"/>
    </row>
    <row r="21" spans="1:12" ht="24.75" customHeight="1" thickBot="1" x14ac:dyDescent="0.3">
      <c r="A21" s="205"/>
      <c r="B21" s="191"/>
      <c r="C21" s="191"/>
      <c r="D21" s="228" t="s">
        <v>76</v>
      </c>
      <c r="E21" s="229"/>
      <c r="F21" s="162"/>
      <c r="G21" s="127"/>
      <c r="H21" s="126">
        <f>G21*F21</f>
        <v>0</v>
      </c>
      <c r="I21" s="210"/>
      <c r="J21" s="213"/>
      <c r="K21" s="196"/>
      <c r="L21" s="225"/>
    </row>
    <row r="22" spans="1:12" s="124" customFormat="1" x14ac:dyDescent="0.25">
      <c r="A22" s="203" t="s">
        <v>37</v>
      </c>
      <c r="B22" s="203" t="s">
        <v>92</v>
      </c>
      <c r="C22" s="203" t="s">
        <v>118</v>
      </c>
      <c r="D22" s="115" t="s">
        <v>86</v>
      </c>
      <c r="E22" s="116">
        <v>0</v>
      </c>
      <c r="F22" s="220">
        <v>0.35</v>
      </c>
      <c r="G22" s="222"/>
      <c r="H22" s="197">
        <f>IF(G22&lt;J22,0,IF(G22=J22,$M$3,IF(G22&gt;K22,$M$4,$M$5/(K22-J22)*(G22-J22)+$M$3)))</f>
        <v>0</v>
      </c>
      <c r="I22" s="200"/>
      <c r="J22" s="192">
        <v>3</v>
      </c>
      <c r="K22" s="186">
        <v>6</v>
      </c>
      <c r="L22" s="328">
        <f>SUM(F22:F36)</f>
        <v>0.9998999999999999</v>
      </c>
    </row>
    <row r="23" spans="1:12" s="124" customFormat="1" x14ac:dyDescent="0.25">
      <c r="A23" s="204"/>
      <c r="B23" s="204"/>
      <c r="C23" s="204"/>
      <c r="D23" s="118" t="s">
        <v>87</v>
      </c>
      <c r="E23" s="119">
        <f>$M$3</f>
        <v>7</v>
      </c>
      <c r="F23" s="230"/>
      <c r="G23" s="231"/>
      <c r="H23" s="198"/>
      <c r="I23" s="201"/>
      <c r="J23" s="193"/>
      <c r="K23" s="187"/>
      <c r="L23" s="329"/>
    </row>
    <row r="24" spans="1:12" ht="28" x14ac:dyDescent="0.25">
      <c r="A24" s="204"/>
      <c r="B24" s="204"/>
      <c r="C24" s="204"/>
      <c r="D24" s="118" t="s">
        <v>96</v>
      </c>
      <c r="E24" s="120" t="s">
        <v>98</v>
      </c>
      <c r="F24" s="230"/>
      <c r="G24" s="231"/>
      <c r="H24" s="198"/>
      <c r="I24" s="201"/>
      <c r="J24" s="193"/>
      <c r="K24" s="187"/>
      <c r="L24" s="329"/>
    </row>
    <row r="25" spans="1:12" s="124" customFormat="1" ht="14.5" thickBot="1" x14ac:dyDescent="0.3">
      <c r="A25" s="204"/>
      <c r="B25" s="204"/>
      <c r="C25" s="205"/>
      <c r="D25" s="121" t="s">
        <v>97</v>
      </c>
      <c r="E25" s="122">
        <v>10</v>
      </c>
      <c r="F25" s="221"/>
      <c r="G25" s="223"/>
      <c r="H25" s="199"/>
      <c r="I25" s="201"/>
      <c r="J25" s="194"/>
      <c r="K25" s="188"/>
      <c r="L25" s="329"/>
    </row>
    <row r="26" spans="1:12" s="124" customFormat="1" x14ac:dyDescent="0.25">
      <c r="A26" s="204"/>
      <c r="B26" s="204"/>
      <c r="C26" s="203" t="s">
        <v>133</v>
      </c>
      <c r="D26" s="115" t="s">
        <v>99</v>
      </c>
      <c r="E26" s="116">
        <v>0</v>
      </c>
      <c r="F26" s="220">
        <v>0.35</v>
      </c>
      <c r="G26" s="222"/>
      <c r="H26" s="197">
        <f>IF(G26&lt;J26,0,IF(G26=J26,$M$3,IF(G26&gt;K26,$M$4,$M$5/(K26-J26)*(G26-J26)+$M$3)))</f>
        <v>0</v>
      </c>
      <c r="I26" s="201"/>
      <c r="J26" s="192">
        <v>1</v>
      </c>
      <c r="K26" s="186">
        <v>3</v>
      </c>
      <c r="L26" s="329"/>
    </row>
    <row r="27" spans="1:12" s="124" customFormat="1" x14ac:dyDescent="0.25">
      <c r="A27" s="204"/>
      <c r="B27" s="204"/>
      <c r="C27" s="204"/>
      <c r="D27" s="118" t="s">
        <v>100</v>
      </c>
      <c r="E27" s="119">
        <f>$M$3</f>
        <v>7</v>
      </c>
      <c r="F27" s="230"/>
      <c r="G27" s="231"/>
      <c r="H27" s="198"/>
      <c r="I27" s="201"/>
      <c r="J27" s="193"/>
      <c r="K27" s="187"/>
      <c r="L27" s="329"/>
    </row>
    <row r="28" spans="1:12" ht="28" x14ac:dyDescent="0.25">
      <c r="A28" s="204"/>
      <c r="B28" s="204"/>
      <c r="C28" s="204"/>
      <c r="D28" s="118" t="s">
        <v>101</v>
      </c>
      <c r="E28" s="120" t="s">
        <v>103</v>
      </c>
      <c r="F28" s="230"/>
      <c r="G28" s="231"/>
      <c r="H28" s="198"/>
      <c r="I28" s="201"/>
      <c r="J28" s="193"/>
      <c r="K28" s="187"/>
      <c r="L28" s="329"/>
    </row>
    <row r="29" spans="1:12" s="124" customFormat="1" ht="14.5" thickBot="1" x14ac:dyDescent="0.3">
      <c r="A29" s="204"/>
      <c r="B29" s="204"/>
      <c r="C29" s="205"/>
      <c r="D29" s="121" t="s">
        <v>102</v>
      </c>
      <c r="E29" s="122">
        <v>10</v>
      </c>
      <c r="F29" s="221"/>
      <c r="G29" s="223"/>
      <c r="H29" s="199"/>
      <c r="I29" s="201"/>
      <c r="J29" s="194"/>
      <c r="K29" s="188"/>
      <c r="L29" s="329"/>
    </row>
    <row r="30" spans="1:12" ht="23.25" customHeight="1" x14ac:dyDescent="0.25">
      <c r="A30" s="204"/>
      <c r="B30" s="204"/>
      <c r="C30" s="189" t="s">
        <v>134</v>
      </c>
      <c r="D30" s="115" t="s">
        <v>104</v>
      </c>
      <c r="E30" s="131">
        <v>0</v>
      </c>
      <c r="F30" s="220">
        <v>0.2</v>
      </c>
      <c r="G30" s="222"/>
      <c r="H30" s="197">
        <f>G30</f>
        <v>0</v>
      </c>
      <c r="I30" s="200">
        <f>H30*F30</f>
        <v>0</v>
      </c>
      <c r="J30" s="211"/>
      <c r="K30" s="195"/>
      <c r="L30" s="329"/>
    </row>
    <row r="31" spans="1:12" ht="23.25" customHeight="1" x14ac:dyDescent="0.25">
      <c r="A31" s="204"/>
      <c r="B31" s="204"/>
      <c r="C31" s="190"/>
      <c r="D31" s="118" t="s">
        <v>105</v>
      </c>
      <c r="E31" s="132">
        <v>8</v>
      </c>
      <c r="F31" s="230"/>
      <c r="G31" s="231"/>
      <c r="H31" s="198"/>
      <c r="I31" s="201"/>
      <c r="J31" s="212"/>
      <c r="K31" s="214"/>
      <c r="L31" s="329"/>
    </row>
    <row r="32" spans="1:12" ht="23.25" customHeight="1" x14ac:dyDescent="0.25">
      <c r="A32" s="204"/>
      <c r="B32" s="204"/>
      <c r="C32" s="190"/>
      <c r="D32" s="118" t="s">
        <v>106</v>
      </c>
      <c r="E32" s="132">
        <v>9</v>
      </c>
      <c r="F32" s="230"/>
      <c r="G32" s="231"/>
      <c r="H32" s="198"/>
      <c r="I32" s="201"/>
      <c r="J32" s="212"/>
      <c r="K32" s="214"/>
      <c r="L32" s="329"/>
    </row>
    <row r="33" spans="1:12" ht="23.25" customHeight="1" thickBot="1" x14ac:dyDescent="0.3">
      <c r="A33" s="204"/>
      <c r="B33" s="205"/>
      <c r="C33" s="191"/>
      <c r="D33" s="121" t="s">
        <v>58</v>
      </c>
      <c r="E33" s="133" t="s">
        <v>59</v>
      </c>
      <c r="F33" s="221"/>
      <c r="G33" s="223"/>
      <c r="H33" s="199"/>
      <c r="I33" s="202"/>
      <c r="J33" s="213"/>
      <c r="K33" s="196"/>
      <c r="L33" s="329"/>
    </row>
    <row r="34" spans="1:12" ht="30.75" customHeight="1" x14ac:dyDescent="0.25">
      <c r="A34" s="204"/>
      <c r="B34" s="190" t="s">
        <v>107</v>
      </c>
      <c r="C34" s="190" t="s">
        <v>53</v>
      </c>
      <c r="D34" s="206" t="s">
        <v>74</v>
      </c>
      <c r="E34" s="207"/>
      <c r="F34" s="153">
        <v>3.3300000000000003E-2</v>
      </c>
      <c r="G34" s="140"/>
      <c r="H34" s="141">
        <f>G34*F34</f>
        <v>0</v>
      </c>
      <c r="I34" s="209"/>
      <c r="J34" s="212"/>
      <c r="K34" s="214"/>
      <c r="L34" s="329"/>
    </row>
    <row r="35" spans="1:12" ht="30.75" customHeight="1" x14ac:dyDescent="0.25">
      <c r="A35" s="204"/>
      <c r="B35" s="190"/>
      <c r="C35" s="190"/>
      <c r="D35" s="226" t="s">
        <v>75</v>
      </c>
      <c r="E35" s="227"/>
      <c r="F35" s="153">
        <v>3.3300000000000003E-2</v>
      </c>
      <c r="G35" s="155"/>
      <c r="H35" s="156">
        <f>G35*F35</f>
        <v>0</v>
      </c>
      <c r="I35" s="209"/>
      <c r="J35" s="212"/>
      <c r="K35" s="214"/>
      <c r="L35" s="329"/>
    </row>
    <row r="36" spans="1:12" ht="30.75" customHeight="1" thickBot="1" x14ac:dyDescent="0.3">
      <c r="A36" s="204"/>
      <c r="B36" s="191"/>
      <c r="C36" s="191"/>
      <c r="D36" s="228" t="s">
        <v>76</v>
      </c>
      <c r="E36" s="229"/>
      <c r="F36" s="153">
        <v>3.3300000000000003E-2</v>
      </c>
      <c r="G36" s="151"/>
      <c r="H36" s="152">
        <f>G36*F36</f>
        <v>0</v>
      </c>
      <c r="I36" s="210"/>
      <c r="J36" s="212"/>
      <c r="K36" s="214"/>
      <c r="L36" s="330"/>
    </row>
    <row r="37" spans="1:12" ht="22.5" customHeight="1" x14ac:dyDescent="0.25">
      <c r="A37" s="204"/>
      <c r="B37" s="189" t="s">
        <v>79</v>
      </c>
      <c r="C37" s="203" t="s">
        <v>108</v>
      </c>
      <c r="D37" s="115" t="s">
        <v>86</v>
      </c>
      <c r="E37" s="116">
        <v>0</v>
      </c>
      <c r="F37" s="232">
        <v>0.6</v>
      </c>
      <c r="G37" s="192"/>
      <c r="H37" s="197">
        <f>IF(G37&lt;J37,0,IF(G37=J37,$M$3,IF(G37&gt;K37,$M$4,$M$5/(K37-J37)*(G37-J37)+$M$3)))</f>
        <v>0</v>
      </c>
      <c r="I37" s="200">
        <f>H37*F37+H41*F41</f>
        <v>0</v>
      </c>
      <c r="J37" s="192">
        <v>3</v>
      </c>
      <c r="K37" s="186">
        <v>6</v>
      </c>
      <c r="L37" s="215">
        <f>SUM(F37:F42)</f>
        <v>1</v>
      </c>
    </row>
    <row r="38" spans="1:12" ht="22.5" customHeight="1" x14ac:dyDescent="0.25">
      <c r="A38" s="204"/>
      <c r="B38" s="190"/>
      <c r="C38" s="204"/>
      <c r="D38" s="118" t="s">
        <v>87</v>
      </c>
      <c r="E38" s="119">
        <f>$M$3</f>
        <v>7</v>
      </c>
      <c r="F38" s="233"/>
      <c r="G38" s="193"/>
      <c r="H38" s="198"/>
      <c r="I38" s="201"/>
      <c r="J38" s="193"/>
      <c r="K38" s="187"/>
      <c r="L38" s="216"/>
    </row>
    <row r="39" spans="1:12" ht="27" customHeight="1" x14ac:dyDescent="0.25">
      <c r="A39" s="204"/>
      <c r="B39" s="190"/>
      <c r="C39" s="204"/>
      <c r="D39" s="118" t="s">
        <v>96</v>
      </c>
      <c r="E39" s="120" t="s">
        <v>98</v>
      </c>
      <c r="F39" s="233"/>
      <c r="G39" s="193"/>
      <c r="H39" s="198"/>
      <c r="I39" s="201"/>
      <c r="J39" s="193"/>
      <c r="K39" s="187"/>
      <c r="L39" s="216"/>
    </row>
    <row r="40" spans="1:12" ht="22.5" customHeight="1" thickBot="1" x14ac:dyDescent="0.3">
      <c r="A40" s="204"/>
      <c r="B40" s="190"/>
      <c r="C40" s="205"/>
      <c r="D40" s="121" t="s">
        <v>97</v>
      </c>
      <c r="E40" s="122">
        <v>10</v>
      </c>
      <c r="F40" s="234"/>
      <c r="G40" s="194"/>
      <c r="H40" s="199"/>
      <c r="I40" s="201"/>
      <c r="J40" s="194"/>
      <c r="K40" s="188"/>
      <c r="L40" s="216"/>
    </row>
    <row r="41" spans="1:12" ht="60.75" customHeight="1" x14ac:dyDescent="0.25">
      <c r="A41" s="204"/>
      <c r="B41" s="190"/>
      <c r="C41" s="218" t="s">
        <v>111</v>
      </c>
      <c r="D41" s="115" t="s">
        <v>109</v>
      </c>
      <c r="E41" s="131">
        <v>0</v>
      </c>
      <c r="F41" s="220">
        <v>0.4</v>
      </c>
      <c r="G41" s="222"/>
      <c r="H41" s="197">
        <f>G41</f>
        <v>0</v>
      </c>
      <c r="I41" s="201"/>
      <c r="J41" s="211"/>
      <c r="K41" s="195"/>
      <c r="L41" s="216"/>
    </row>
    <row r="42" spans="1:12" ht="60.75" customHeight="1" thickBot="1" x14ac:dyDescent="0.3">
      <c r="A42" s="205"/>
      <c r="B42" s="191"/>
      <c r="C42" s="219"/>
      <c r="D42" s="121" t="s">
        <v>110</v>
      </c>
      <c r="E42" s="133">
        <v>10</v>
      </c>
      <c r="F42" s="221"/>
      <c r="G42" s="223"/>
      <c r="H42" s="199"/>
      <c r="I42" s="202"/>
      <c r="J42" s="213"/>
      <c r="K42" s="196"/>
      <c r="L42" s="217"/>
    </row>
    <row r="43" spans="1:12" ht="60.75" customHeight="1" x14ac:dyDescent="0.25">
      <c r="A43" s="168"/>
      <c r="B43" s="169"/>
      <c r="C43" s="169"/>
      <c r="D43" s="168"/>
      <c r="E43" s="169"/>
      <c r="F43" s="170"/>
      <c r="G43" s="171"/>
      <c r="H43" s="172"/>
      <c r="I43" s="173"/>
      <c r="J43" s="174"/>
      <c r="K43" s="174"/>
      <c r="L43" s="175"/>
    </row>
  </sheetData>
  <mergeCells count="83">
    <mergeCell ref="L22:L36"/>
    <mergeCell ref="K41:K42"/>
    <mergeCell ref="H37:H40"/>
    <mergeCell ref="I37:I42"/>
    <mergeCell ref="J37:J40"/>
    <mergeCell ref="K37:K40"/>
    <mergeCell ref="L37:L42"/>
    <mergeCell ref="C41:C42"/>
    <mergeCell ref="F41:F42"/>
    <mergeCell ref="G41:G42"/>
    <mergeCell ref="H41:H42"/>
    <mergeCell ref="J41:J42"/>
    <mergeCell ref="B34:B36"/>
    <mergeCell ref="C34:C36"/>
    <mergeCell ref="D34:E34"/>
    <mergeCell ref="I34:I36"/>
    <mergeCell ref="J34:J36"/>
    <mergeCell ref="K34:K36"/>
    <mergeCell ref="D35:E35"/>
    <mergeCell ref="D36:E36"/>
    <mergeCell ref="K26:K29"/>
    <mergeCell ref="C30:C33"/>
    <mergeCell ref="F30:F33"/>
    <mergeCell ref="G30:G33"/>
    <mergeCell ref="H30:H33"/>
    <mergeCell ref="I30:I33"/>
    <mergeCell ref="J30:J33"/>
    <mergeCell ref="K30:K33"/>
    <mergeCell ref="H22:H25"/>
    <mergeCell ref="I22:I29"/>
    <mergeCell ref="J22:J25"/>
    <mergeCell ref="K22:K25"/>
    <mergeCell ref="C26:C29"/>
    <mergeCell ref="F26:F29"/>
    <mergeCell ref="G26:G29"/>
    <mergeCell ref="H26:H29"/>
    <mergeCell ref="J26:J29"/>
    <mergeCell ref="D21:E21"/>
    <mergeCell ref="A22:A42"/>
    <mergeCell ref="B22:B33"/>
    <mergeCell ref="C22:C25"/>
    <mergeCell ref="F22:F25"/>
    <mergeCell ref="G22:G25"/>
    <mergeCell ref="B37:B42"/>
    <mergeCell ref="C37:C40"/>
    <mergeCell ref="F37:F40"/>
    <mergeCell ref="G37:G40"/>
    <mergeCell ref="A19:A21"/>
    <mergeCell ref="B19:B21"/>
    <mergeCell ref="C19:C21"/>
    <mergeCell ref="D19:E19"/>
    <mergeCell ref="I19:I21"/>
    <mergeCell ref="J19:J21"/>
    <mergeCell ref="K19:K21"/>
    <mergeCell ref="L19:L21"/>
    <mergeCell ref="D20:E20"/>
    <mergeCell ref="F15:F18"/>
    <mergeCell ref="G15:G18"/>
    <mergeCell ref="H15:H18"/>
    <mergeCell ref="I15:I18"/>
    <mergeCell ref="J15:J18"/>
    <mergeCell ref="K15:K18"/>
    <mergeCell ref="C11:C14"/>
    <mergeCell ref="F11:F14"/>
    <mergeCell ref="G11:G14"/>
    <mergeCell ref="H11:H14"/>
    <mergeCell ref="J11:J14"/>
    <mergeCell ref="K11:K14"/>
    <mergeCell ref="L7:L18"/>
    <mergeCell ref="F7:F10"/>
    <mergeCell ref="G7:G10"/>
    <mergeCell ref="H7:H10"/>
    <mergeCell ref="I7:I14"/>
    <mergeCell ref="J7:J10"/>
    <mergeCell ref="K7:K10"/>
    <mergeCell ref="A1:C1"/>
    <mergeCell ref="A3:B3"/>
    <mergeCell ref="D5:E5"/>
    <mergeCell ref="A6:A18"/>
    <mergeCell ref="B6:B14"/>
    <mergeCell ref="C7:C10"/>
    <mergeCell ref="B15:B18"/>
    <mergeCell ref="C15:C18"/>
  </mergeCells>
  <conditionalFormatting sqref="G41 G30 G15 G6:G7 G19:G22 G34:G37">
    <cfRule type="cellIs" dxfId="16" priority="3" stopIfTrue="1" operator="equal">
      <formula>0</formula>
    </cfRule>
  </conditionalFormatting>
  <conditionalFormatting sqref="L6:L7 L37:L43 L19:L22">
    <cfRule type="cellIs" dxfId="15" priority="4" stopIfTrue="1" operator="lessThan">
      <formula>1</formula>
    </cfRule>
  </conditionalFormatting>
  <conditionalFormatting sqref="G11">
    <cfRule type="cellIs" dxfId="14" priority="2" stopIfTrue="1" operator="equal">
      <formula>0</formula>
    </cfRule>
  </conditionalFormatting>
  <conditionalFormatting sqref="G26">
    <cfRule type="cellIs" dxfId="13" priority="1" stopIfTrue="1" operator="equal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3888E-224A-4B0A-8E48-CE4284294348}">
  <dimension ref="A1:M53"/>
  <sheetViews>
    <sheetView rightToLeft="1" workbookViewId="0">
      <selection activeCell="A3" sqref="A3:XFD3"/>
    </sheetView>
  </sheetViews>
  <sheetFormatPr defaultRowHeight="14" x14ac:dyDescent="0.3"/>
  <cols>
    <col min="1" max="1" width="11.26953125" customWidth="1"/>
    <col min="2" max="2" width="19.81640625" customWidth="1"/>
    <col min="3" max="3" width="22.453125" customWidth="1"/>
    <col min="4" max="4" width="20.54296875" customWidth="1"/>
    <col min="5" max="5" width="12.26953125" customWidth="1"/>
    <col min="6" max="6" width="7.453125" customWidth="1"/>
    <col min="7" max="7" width="8.453125" style="107" customWidth="1"/>
    <col min="8" max="8" width="11.7265625" customWidth="1"/>
    <col min="9" max="9" width="9.7265625" customWidth="1"/>
    <col min="10" max="10" width="7.453125" style="130" bestFit="1" customWidth="1"/>
    <col min="11" max="11" width="8.54296875" style="130" customWidth="1"/>
    <col min="12" max="12" width="9.1796875" style="75" customWidth="1"/>
  </cols>
  <sheetData>
    <row r="1" spans="1:13" ht="16.5" x14ac:dyDescent="0.35">
      <c r="A1" s="240" t="s">
        <v>44</v>
      </c>
      <c r="B1" s="240"/>
      <c r="C1" s="240"/>
      <c r="D1" s="125"/>
      <c r="E1" s="125"/>
      <c r="F1" s="125"/>
      <c r="G1" s="134"/>
      <c r="H1" s="125"/>
      <c r="I1" s="125"/>
      <c r="J1" s="128"/>
      <c r="K1" s="129"/>
    </row>
    <row r="2" spans="1:13" ht="16.5" x14ac:dyDescent="0.35">
      <c r="A2" s="164"/>
      <c r="B2" s="164"/>
      <c r="C2" s="164"/>
      <c r="D2" s="125"/>
      <c r="E2" s="125"/>
      <c r="F2" s="125"/>
      <c r="G2" s="134"/>
      <c r="H2" s="125"/>
      <c r="I2" s="125"/>
      <c r="J2" s="128"/>
      <c r="K2" s="129"/>
      <c r="L2" s="149"/>
      <c r="M2" s="150"/>
    </row>
    <row r="3" spans="1:13" ht="16.5" customHeight="1" thickBot="1" x14ac:dyDescent="0.35">
      <c r="A3" s="176"/>
      <c r="B3" s="176"/>
      <c r="C3" s="169"/>
      <c r="D3" s="168"/>
      <c r="E3" s="169"/>
      <c r="F3" s="170"/>
      <c r="G3" s="171"/>
      <c r="H3" s="172"/>
      <c r="I3" s="173"/>
      <c r="J3" s="174"/>
      <c r="K3" s="174"/>
      <c r="L3" s="175"/>
    </row>
    <row r="4" spans="1:13" ht="60.75" customHeight="1" thickBot="1" x14ac:dyDescent="0.3">
      <c r="A4" s="111" t="s">
        <v>45</v>
      </c>
      <c r="B4" s="111" t="s">
        <v>46</v>
      </c>
      <c r="C4" s="112" t="s">
        <v>60</v>
      </c>
      <c r="D4" s="236" t="s">
        <v>47</v>
      </c>
      <c r="E4" s="237"/>
      <c r="F4" s="113" t="s">
        <v>3</v>
      </c>
      <c r="G4" s="135" t="s">
        <v>48</v>
      </c>
      <c r="H4" s="114" t="s">
        <v>49</v>
      </c>
      <c r="I4" s="114" t="s">
        <v>42</v>
      </c>
      <c r="J4" s="114" t="s">
        <v>50</v>
      </c>
      <c r="K4" s="158" t="s">
        <v>51</v>
      </c>
      <c r="L4" s="157" t="s">
        <v>72</v>
      </c>
      <c r="M4" s="150" t="e">
        <f>#REF!-#REF!</f>
        <v>#REF!</v>
      </c>
    </row>
    <row r="5" spans="1:13" x14ac:dyDescent="0.25">
      <c r="A5" s="203" t="s">
        <v>52</v>
      </c>
      <c r="B5" s="203" t="s">
        <v>135</v>
      </c>
      <c r="C5" s="203" t="s">
        <v>85</v>
      </c>
      <c r="D5" s="115" t="s">
        <v>86</v>
      </c>
      <c r="E5" s="116" t="s">
        <v>64</v>
      </c>
      <c r="F5" s="232">
        <v>0.4</v>
      </c>
      <c r="G5" s="192"/>
      <c r="H5" s="197">
        <f>IF(G5&lt;J5,0,IF(G5=J5,#REF!,IF(G5&gt;K5,#REF!,#REF!/(K5-J5)*(G5-J5)+#REF!)))</f>
        <v>0</v>
      </c>
      <c r="I5" s="208"/>
      <c r="J5" s="192">
        <v>3</v>
      </c>
      <c r="K5" s="186">
        <v>8</v>
      </c>
      <c r="L5" s="328">
        <f>SUM(F5:F16)</f>
        <v>1</v>
      </c>
      <c r="M5" s="117"/>
    </row>
    <row r="6" spans="1:13" x14ac:dyDescent="0.25">
      <c r="A6" s="204"/>
      <c r="B6" s="204"/>
      <c r="C6" s="204"/>
      <c r="D6" s="118" t="s">
        <v>87</v>
      </c>
      <c r="E6" s="119">
        <v>7</v>
      </c>
      <c r="F6" s="233"/>
      <c r="G6" s="193"/>
      <c r="H6" s="198"/>
      <c r="I6" s="209"/>
      <c r="J6" s="193"/>
      <c r="K6" s="187"/>
      <c r="L6" s="329"/>
      <c r="M6" s="117"/>
    </row>
    <row r="7" spans="1:13" ht="28" x14ac:dyDescent="0.25">
      <c r="A7" s="204"/>
      <c r="B7" s="204"/>
      <c r="C7" s="204"/>
      <c r="D7" s="118" t="s">
        <v>88</v>
      </c>
      <c r="E7" s="120" t="s">
        <v>141</v>
      </c>
      <c r="F7" s="233"/>
      <c r="G7" s="193"/>
      <c r="H7" s="198"/>
      <c r="I7" s="209"/>
      <c r="J7" s="193"/>
      <c r="K7" s="187"/>
      <c r="L7" s="329"/>
      <c r="M7" s="117"/>
    </row>
    <row r="8" spans="1:13" ht="14.5" thickBot="1" x14ac:dyDescent="0.3">
      <c r="A8" s="204"/>
      <c r="B8" s="204"/>
      <c r="C8" s="205"/>
      <c r="D8" s="121" t="s">
        <v>89</v>
      </c>
      <c r="E8" s="122">
        <v>10</v>
      </c>
      <c r="F8" s="234"/>
      <c r="G8" s="194"/>
      <c r="H8" s="199"/>
      <c r="I8" s="209"/>
      <c r="J8" s="194"/>
      <c r="K8" s="188"/>
      <c r="L8" s="329"/>
      <c r="M8" s="117"/>
    </row>
    <row r="9" spans="1:13" x14ac:dyDescent="0.25">
      <c r="A9" s="204"/>
      <c r="B9" s="204"/>
      <c r="C9" s="203" t="s">
        <v>140</v>
      </c>
      <c r="D9" s="115" t="s">
        <v>113</v>
      </c>
      <c r="E9" s="116" t="s">
        <v>64</v>
      </c>
      <c r="F9" s="232">
        <v>0.3</v>
      </c>
      <c r="G9" s="192"/>
      <c r="H9" s="197">
        <f>IF(G9&lt;J9,0,IF(G9=J9,#REF!,IF(G9&gt;K9,#REF!,#REF!/(K9-J9)*(G9-J9)+#REF!)))</f>
        <v>0</v>
      </c>
      <c r="I9" s="209"/>
      <c r="J9" s="192">
        <v>300</v>
      </c>
      <c r="K9" s="186">
        <v>600</v>
      </c>
      <c r="L9" s="329"/>
      <c r="M9" s="117"/>
    </row>
    <row r="10" spans="1:13" x14ac:dyDescent="0.25">
      <c r="A10" s="204"/>
      <c r="B10" s="204"/>
      <c r="C10" s="204"/>
      <c r="D10" s="118" t="s">
        <v>114</v>
      </c>
      <c r="E10" s="119">
        <v>7</v>
      </c>
      <c r="F10" s="233"/>
      <c r="G10" s="193"/>
      <c r="H10" s="198"/>
      <c r="I10" s="209"/>
      <c r="J10" s="193"/>
      <c r="K10" s="187"/>
      <c r="L10" s="329"/>
      <c r="M10" s="117"/>
    </row>
    <row r="11" spans="1:13" ht="28" x14ac:dyDescent="0.25">
      <c r="A11" s="204"/>
      <c r="B11" s="204"/>
      <c r="C11" s="204"/>
      <c r="D11" s="123" t="s">
        <v>115</v>
      </c>
      <c r="E11" s="120" t="s">
        <v>91</v>
      </c>
      <c r="F11" s="233"/>
      <c r="G11" s="193"/>
      <c r="H11" s="198"/>
      <c r="I11" s="209"/>
      <c r="J11" s="193"/>
      <c r="K11" s="187"/>
      <c r="L11" s="329"/>
      <c r="M11" s="117"/>
    </row>
    <row r="12" spans="1:13" ht="14.5" thickBot="1" x14ac:dyDescent="0.3">
      <c r="A12" s="204"/>
      <c r="B12" s="205"/>
      <c r="C12" s="205"/>
      <c r="D12" s="121" t="s">
        <v>116</v>
      </c>
      <c r="E12" s="122">
        <v>10</v>
      </c>
      <c r="F12" s="234"/>
      <c r="G12" s="194"/>
      <c r="H12" s="199"/>
      <c r="I12" s="209"/>
      <c r="J12" s="194"/>
      <c r="K12" s="188"/>
      <c r="L12" s="329"/>
      <c r="M12" s="117"/>
    </row>
    <row r="13" spans="1:13" x14ac:dyDescent="0.25">
      <c r="A13" s="204"/>
      <c r="B13" s="189" t="s">
        <v>61</v>
      </c>
      <c r="C13" s="189" t="s">
        <v>53</v>
      </c>
      <c r="D13" s="115" t="s">
        <v>54</v>
      </c>
      <c r="E13" s="116">
        <v>0</v>
      </c>
      <c r="F13" s="232">
        <v>0.3</v>
      </c>
      <c r="G13" s="192"/>
      <c r="H13" s="197">
        <f>G13</f>
        <v>0</v>
      </c>
      <c r="I13" s="208">
        <f>H13*F13</f>
        <v>0</v>
      </c>
      <c r="J13" s="211"/>
      <c r="K13" s="195"/>
      <c r="L13" s="329"/>
    </row>
    <row r="14" spans="1:13" x14ac:dyDescent="0.25">
      <c r="A14" s="204"/>
      <c r="B14" s="190"/>
      <c r="C14" s="190"/>
      <c r="D14" s="118" t="s">
        <v>55</v>
      </c>
      <c r="E14" s="119">
        <v>4</v>
      </c>
      <c r="F14" s="233"/>
      <c r="G14" s="193"/>
      <c r="H14" s="198"/>
      <c r="I14" s="209"/>
      <c r="J14" s="212"/>
      <c r="K14" s="214"/>
      <c r="L14" s="329"/>
    </row>
    <row r="15" spans="1:13" x14ac:dyDescent="0.25">
      <c r="A15" s="204"/>
      <c r="B15" s="190"/>
      <c r="C15" s="190"/>
      <c r="D15" s="118" t="s">
        <v>56</v>
      </c>
      <c r="E15" s="119">
        <v>5</v>
      </c>
      <c r="F15" s="233"/>
      <c r="G15" s="193"/>
      <c r="H15" s="198"/>
      <c r="I15" s="209"/>
      <c r="J15" s="212"/>
      <c r="K15" s="214"/>
      <c r="L15" s="329"/>
    </row>
    <row r="16" spans="1:13" ht="14.5" thickBot="1" x14ac:dyDescent="0.3">
      <c r="A16" s="205"/>
      <c r="B16" s="191"/>
      <c r="C16" s="190"/>
      <c r="D16" s="181" t="s">
        <v>57</v>
      </c>
      <c r="E16" s="182">
        <v>6</v>
      </c>
      <c r="F16" s="234"/>
      <c r="G16" s="194"/>
      <c r="H16" s="199"/>
      <c r="I16" s="210"/>
      <c r="J16" s="213"/>
      <c r="K16" s="196"/>
      <c r="L16" s="330"/>
    </row>
    <row r="17" spans="1:13" ht="15.5" x14ac:dyDescent="0.25">
      <c r="A17" s="203" t="s">
        <v>119</v>
      </c>
      <c r="B17" s="241" t="s">
        <v>120</v>
      </c>
      <c r="C17" s="333" t="s">
        <v>121</v>
      </c>
      <c r="D17" s="183" t="s">
        <v>127</v>
      </c>
      <c r="E17" s="184">
        <v>1</v>
      </c>
      <c r="F17" s="244">
        <v>0.25</v>
      </c>
      <c r="G17" s="151"/>
      <c r="H17" s="152"/>
      <c r="I17" s="167"/>
      <c r="J17" s="165"/>
      <c r="K17" s="166"/>
      <c r="L17" s="328">
        <f>SUM(F17:F28)</f>
        <v>1</v>
      </c>
    </row>
    <row r="18" spans="1:13" ht="15.5" x14ac:dyDescent="0.25">
      <c r="A18" s="204"/>
      <c r="B18" s="242"/>
      <c r="C18" s="333"/>
      <c r="D18" s="183" t="s">
        <v>126</v>
      </c>
      <c r="E18" s="184">
        <v>2</v>
      </c>
      <c r="F18" s="245"/>
      <c r="G18" s="151"/>
      <c r="H18" s="152"/>
      <c r="I18" s="167"/>
      <c r="J18" s="165"/>
      <c r="K18" s="166"/>
      <c r="L18" s="331"/>
    </row>
    <row r="19" spans="1:13" ht="15.5" x14ac:dyDescent="0.25">
      <c r="A19" s="204"/>
      <c r="B19" s="242"/>
      <c r="C19" s="333"/>
      <c r="D19" s="183" t="s">
        <v>125</v>
      </c>
      <c r="E19" s="184">
        <v>3</v>
      </c>
      <c r="F19" s="245"/>
      <c r="G19" s="151"/>
      <c r="H19" s="152"/>
      <c r="I19" s="167"/>
      <c r="J19" s="165"/>
      <c r="K19" s="166"/>
      <c r="L19" s="331"/>
    </row>
    <row r="20" spans="1:13" ht="15.5" x14ac:dyDescent="0.25">
      <c r="A20" s="204"/>
      <c r="B20" s="242"/>
      <c r="C20" s="333" t="s">
        <v>122</v>
      </c>
      <c r="D20" s="183" t="s">
        <v>127</v>
      </c>
      <c r="E20" s="184">
        <v>1</v>
      </c>
      <c r="F20" s="245">
        <v>0.25</v>
      </c>
      <c r="G20" s="151"/>
      <c r="H20" s="152"/>
      <c r="I20" s="167"/>
      <c r="J20" s="165"/>
      <c r="K20" s="166"/>
      <c r="L20" s="331"/>
    </row>
    <row r="21" spans="1:13" ht="15.5" x14ac:dyDescent="0.25">
      <c r="A21" s="204"/>
      <c r="B21" s="242"/>
      <c r="C21" s="333"/>
      <c r="D21" s="183" t="s">
        <v>126</v>
      </c>
      <c r="E21" s="184">
        <v>2</v>
      </c>
      <c r="F21" s="245"/>
      <c r="G21" s="151"/>
      <c r="H21" s="152"/>
      <c r="I21" s="167"/>
      <c r="J21" s="165"/>
      <c r="K21" s="166"/>
      <c r="L21" s="331"/>
    </row>
    <row r="22" spans="1:13" ht="15.5" x14ac:dyDescent="0.25">
      <c r="A22" s="204"/>
      <c r="B22" s="242"/>
      <c r="C22" s="333"/>
      <c r="D22" s="183" t="s">
        <v>125</v>
      </c>
      <c r="E22" s="184">
        <v>3</v>
      </c>
      <c r="F22" s="245"/>
      <c r="G22" s="151"/>
      <c r="H22" s="152"/>
      <c r="I22" s="167"/>
      <c r="J22" s="165"/>
      <c r="K22" s="166"/>
      <c r="L22" s="331"/>
    </row>
    <row r="23" spans="1:13" ht="15.5" x14ac:dyDescent="0.25">
      <c r="A23" s="204"/>
      <c r="B23" s="242"/>
      <c r="C23" s="333" t="s">
        <v>123</v>
      </c>
      <c r="D23" s="183" t="s">
        <v>127</v>
      </c>
      <c r="E23" s="184">
        <v>1</v>
      </c>
      <c r="F23" s="245">
        <v>0.25</v>
      </c>
      <c r="G23" s="151"/>
      <c r="H23" s="152"/>
      <c r="I23" s="167"/>
      <c r="J23" s="165"/>
      <c r="K23" s="166"/>
      <c r="L23" s="331"/>
    </row>
    <row r="24" spans="1:13" ht="15.5" x14ac:dyDescent="0.25">
      <c r="A24" s="204"/>
      <c r="B24" s="242"/>
      <c r="C24" s="333"/>
      <c r="D24" s="183" t="s">
        <v>126</v>
      </c>
      <c r="E24" s="184">
        <v>2</v>
      </c>
      <c r="F24" s="245"/>
      <c r="G24" s="151"/>
      <c r="H24" s="152"/>
      <c r="I24" s="167"/>
      <c r="J24" s="165"/>
      <c r="K24" s="166"/>
      <c r="L24" s="331"/>
    </row>
    <row r="25" spans="1:13" ht="15.5" x14ac:dyDescent="0.25">
      <c r="A25" s="204"/>
      <c r="B25" s="242"/>
      <c r="C25" s="333"/>
      <c r="D25" s="183" t="s">
        <v>125</v>
      </c>
      <c r="E25" s="184">
        <v>3</v>
      </c>
      <c r="F25" s="245"/>
      <c r="G25" s="151"/>
      <c r="H25" s="152"/>
      <c r="I25" s="167"/>
      <c r="J25" s="165"/>
      <c r="K25" s="166"/>
      <c r="L25" s="331"/>
    </row>
    <row r="26" spans="1:13" ht="15.5" x14ac:dyDescent="0.25">
      <c r="A26" s="204"/>
      <c r="B26" s="242"/>
      <c r="C26" s="333" t="s">
        <v>124</v>
      </c>
      <c r="D26" s="183" t="s">
        <v>127</v>
      </c>
      <c r="E26" s="184">
        <v>1</v>
      </c>
      <c r="F26" s="245">
        <v>0.25</v>
      </c>
      <c r="G26" s="151"/>
      <c r="H26" s="152"/>
      <c r="I26" s="167"/>
      <c r="J26" s="165"/>
      <c r="K26" s="166"/>
      <c r="L26" s="331"/>
    </row>
    <row r="27" spans="1:13" ht="15.5" x14ac:dyDescent="0.25">
      <c r="A27" s="204"/>
      <c r="B27" s="242"/>
      <c r="C27" s="333"/>
      <c r="D27" s="183" t="s">
        <v>126</v>
      </c>
      <c r="E27" s="184">
        <v>2</v>
      </c>
      <c r="F27" s="245"/>
      <c r="G27" s="151"/>
      <c r="H27" s="152"/>
      <c r="I27" s="167"/>
      <c r="J27" s="165"/>
      <c r="K27" s="166"/>
      <c r="L27" s="331"/>
    </row>
    <row r="28" spans="1:13" ht="16" thickBot="1" x14ac:dyDescent="0.3">
      <c r="A28" s="205"/>
      <c r="B28" s="243"/>
      <c r="C28" s="333"/>
      <c r="D28" s="183" t="s">
        <v>125</v>
      </c>
      <c r="E28" s="184">
        <v>3</v>
      </c>
      <c r="F28" s="246"/>
      <c r="G28" s="151"/>
      <c r="H28" s="152"/>
      <c r="I28" s="167"/>
      <c r="J28" s="165"/>
      <c r="K28" s="166"/>
      <c r="L28" s="332"/>
    </row>
    <row r="29" spans="1:13" ht="14.5" thickBot="1" x14ac:dyDescent="0.3">
      <c r="A29" s="203" t="s">
        <v>36</v>
      </c>
      <c r="B29" s="189" t="s">
        <v>73</v>
      </c>
      <c r="C29" s="190" t="s">
        <v>53</v>
      </c>
      <c r="D29" s="206" t="s">
        <v>74</v>
      </c>
      <c r="E29" s="207"/>
      <c r="F29" s="159">
        <v>0.33333000000000002</v>
      </c>
      <c r="G29" s="160"/>
      <c r="H29" s="161">
        <f>G29*F29</f>
        <v>0</v>
      </c>
      <c r="I29" s="208"/>
      <c r="J29" s="211"/>
      <c r="K29" s="195"/>
      <c r="L29" s="215">
        <f>SUM(F29:F31)</f>
        <v>0.99999000000000005</v>
      </c>
    </row>
    <row r="30" spans="1:13" ht="14.5" thickBot="1" x14ac:dyDescent="0.3">
      <c r="A30" s="204"/>
      <c r="B30" s="190"/>
      <c r="C30" s="190"/>
      <c r="D30" s="226" t="s">
        <v>75</v>
      </c>
      <c r="E30" s="227"/>
      <c r="F30" s="159">
        <v>0.33333000000000002</v>
      </c>
      <c r="G30" s="155"/>
      <c r="H30" s="156">
        <f>G30*F30</f>
        <v>0</v>
      </c>
      <c r="I30" s="209"/>
      <c r="J30" s="212"/>
      <c r="K30" s="214"/>
      <c r="L30" s="224"/>
    </row>
    <row r="31" spans="1:13" ht="14.5" thickBot="1" x14ac:dyDescent="0.3">
      <c r="A31" s="205"/>
      <c r="B31" s="191"/>
      <c r="C31" s="191"/>
      <c r="D31" s="228" t="s">
        <v>76</v>
      </c>
      <c r="E31" s="229"/>
      <c r="F31" s="159">
        <v>0.33333000000000002</v>
      </c>
      <c r="G31" s="127"/>
      <c r="H31" s="126">
        <f>G31*F31</f>
        <v>0</v>
      </c>
      <c r="I31" s="210"/>
      <c r="J31" s="213"/>
      <c r="K31" s="196"/>
      <c r="L31" s="225"/>
    </row>
    <row r="32" spans="1:13" ht="24" customHeight="1" x14ac:dyDescent="0.25">
      <c r="A32" s="203" t="s">
        <v>37</v>
      </c>
      <c r="B32" s="203" t="s">
        <v>92</v>
      </c>
      <c r="C32" s="203" t="s">
        <v>118</v>
      </c>
      <c r="D32" s="115" t="s">
        <v>86</v>
      </c>
      <c r="E32" s="116">
        <v>0</v>
      </c>
      <c r="F32" s="220">
        <v>0.4</v>
      </c>
      <c r="G32" s="222"/>
      <c r="H32" s="197">
        <f>IF(G32&lt;J32,0,IF(G32=J32,#REF!,IF(G32&gt;K32,#REF!,#REF!/(K32-J32)*(G32-J32)+#REF!)))</f>
        <v>0</v>
      </c>
      <c r="I32" s="200"/>
      <c r="J32" s="192">
        <v>3</v>
      </c>
      <c r="K32" s="186">
        <v>6</v>
      </c>
      <c r="L32" s="328">
        <f>SUM(F32:F46)</f>
        <v>0.99999989999999994</v>
      </c>
      <c r="M32" s="124"/>
    </row>
    <row r="33" spans="1:13" x14ac:dyDescent="0.25">
      <c r="A33" s="204"/>
      <c r="B33" s="204"/>
      <c r="C33" s="204"/>
      <c r="D33" s="118" t="s">
        <v>87</v>
      </c>
      <c r="E33" s="119">
        <v>7</v>
      </c>
      <c r="F33" s="230"/>
      <c r="G33" s="231"/>
      <c r="H33" s="198"/>
      <c r="I33" s="201"/>
      <c r="J33" s="193"/>
      <c r="K33" s="187"/>
      <c r="L33" s="329"/>
      <c r="M33" s="124"/>
    </row>
    <row r="34" spans="1:13" ht="28" x14ac:dyDescent="0.25">
      <c r="A34" s="204"/>
      <c r="B34" s="204"/>
      <c r="C34" s="204"/>
      <c r="D34" s="118" t="s">
        <v>96</v>
      </c>
      <c r="E34" s="120" t="s">
        <v>98</v>
      </c>
      <c r="F34" s="230"/>
      <c r="G34" s="231"/>
      <c r="H34" s="198"/>
      <c r="I34" s="201"/>
      <c r="J34" s="193"/>
      <c r="K34" s="187"/>
      <c r="L34" s="329"/>
    </row>
    <row r="35" spans="1:13" ht="14.5" thickBot="1" x14ac:dyDescent="0.3">
      <c r="A35" s="204"/>
      <c r="B35" s="204"/>
      <c r="C35" s="205"/>
      <c r="D35" s="121" t="s">
        <v>97</v>
      </c>
      <c r="E35" s="122">
        <v>10</v>
      </c>
      <c r="F35" s="221"/>
      <c r="G35" s="223"/>
      <c r="H35" s="199"/>
      <c r="I35" s="201"/>
      <c r="J35" s="194"/>
      <c r="K35" s="188"/>
      <c r="L35" s="329"/>
      <c r="M35" s="124"/>
    </row>
    <row r="36" spans="1:13" ht="14" customHeight="1" x14ac:dyDescent="0.25">
      <c r="A36" s="204"/>
      <c r="B36" s="204"/>
      <c r="C36" s="203" t="s">
        <v>133</v>
      </c>
      <c r="D36" s="115" t="s">
        <v>99</v>
      </c>
      <c r="E36" s="116">
        <v>0</v>
      </c>
      <c r="F36" s="220">
        <v>0.3</v>
      </c>
      <c r="G36" s="222"/>
      <c r="H36" s="197">
        <f>IF(G36&lt;J36,0,IF(G36=J36,#REF!,IF(G36&gt;K36,#REF!,#REF!/(K36-J36)*(G36-J36)+#REF!)))</f>
        <v>0</v>
      </c>
      <c r="I36" s="201"/>
      <c r="J36" s="192">
        <v>1</v>
      </c>
      <c r="K36" s="186">
        <v>3</v>
      </c>
      <c r="L36" s="329"/>
      <c r="M36" s="124"/>
    </row>
    <row r="37" spans="1:13" x14ac:dyDescent="0.25">
      <c r="A37" s="204"/>
      <c r="B37" s="204"/>
      <c r="C37" s="204"/>
      <c r="D37" s="118" t="s">
        <v>100</v>
      </c>
      <c r="E37" s="119">
        <v>7</v>
      </c>
      <c r="F37" s="230"/>
      <c r="G37" s="231"/>
      <c r="H37" s="198"/>
      <c r="I37" s="201"/>
      <c r="J37" s="193"/>
      <c r="K37" s="187"/>
      <c r="L37" s="329"/>
      <c r="M37" s="124"/>
    </row>
    <row r="38" spans="1:13" ht="28" x14ac:dyDescent="0.25">
      <c r="A38" s="204"/>
      <c r="B38" s="204"/>
      <c r="C38" s="204"/>
      <c r="D38" s="118" t="s">
        <v>143</v>
      </c>
      <c r="E38" s="120" t="s">
        <v>98</v>
      </c>
      <c r="F38" s="230"/>
      <c r="G38" s="231"/>
      <c r="H38" s="198"/>
      <c r="I38" s="201"/>
      <c r="J38" s="193"/>
      <c r="K38" s="187"/>
      <c r="L38" s="329"/>
    </row>
    <row r="39" spans="1:13" ht="14.5" thickBot="1" x14ac:dyDescent="0.3">
      <c r="A39" s="204"/>
      <c r="B39" s="204"/>
      <c r="C39" s="205"/>
      <c r="D39" s="121" t="s">
        <v>144</v>
      </c>
      <c r="E39" s="122">
        <v>9</v>
      </c>
      <c r="F39" s="221"/>
      <c r="G39" s="223"/>
      <c r="H39" s="199"/>
      <c r="I39" s="201"/>
      <c r="J39" s="194"/>
      <c r="K39" s="188"/>
      <c r="L39" s="329"/>
      <c r="M39" s="124"/>
    </row>
    <row r="40" spans="1:13" ht="14" customHeight="1" x14ac:dyDescent="0.25">
      <c r="A40" s="204"/>
      <c r="B40" s="204"/>
      <c r="C40" s="189" t="s">
        <v>134</v>
      </c>
      <c r="D40" s="115" t="s">
        <v>104</v>
      </c>
      <c r="E40" s="131">
        <v>0</v>
      </c>
      <c r="F40" s="220">
        <v>0.2</v>
      </c>
      <c r="G40" s="222"/>
      <c r="H40" s="197">
        <f>G40</f>
        <v>0</v>
      </c>
      <c r="I40" s="200">
        <f>H40*F40</f>
        <v>0</v>
      </c>
      <c r="J40" s="211"/>
      <c r="K40" s="195"/>
      <c r="L40" s="329"/>
    </row>
    <row r="41" spans="1:13" x14ac:dyDescent="0.25">
      <c r="A41" s="204"/>
      <c r="B41" s="204"/>
      <c r="C41" s="190"/>
      <c r="D41" s="118" t="s">
        <v>105</v>
      </c>
      <c r="E41" s="132">
        <v>6</v>
      </c>
      <c r="F41" s="230"/>
      <c r="G41" s="231"/>
      <c r="H41" s="198"/>
      <c r="I41" s="201"/>
      <c r="J41" s="212"/>
      <c r="K41" s="214"/>
      <c r="L41" s="329"/>
    </row>
    <row r="42" spans="1:13" x14ac:dyDescent="0.25">
      <c r="A42" s="204"/>
      <c r="B42" s="204"/>
      <c r="C42" s="190"/>
      <c r="D42" s="118" t="s">
        <v>106</v>
      </c>
      <c r="E42" s="132">
        <v>7</v>
      </c>
      <c r="F42" s="230"/>
      <c r="G42" s="231"/>
      <c r="H42" s="198"/>
      <c r="I42" s="201"/>
      <c r="J42" s="212"/>
      <c r="K42" s="214"/>
      <c r="L42" s="329"/>
    </row>
    <row r="43" spans="1:13" ht="14.5" thickBot="1" x14ac:dyDescent="0.3">
      <c r="A43" s="204"/>
      <c r="B43" s="205"/>
      <c r="C43" s="191"/>
      <c r="D43" s="121" t="s">
        <v>58</v>
      </c>
      <c r="E43" s="133" t="s">
        <v>59</v>
      </c>
      <c r="F43" s="221"/>
      <c r="G43" s="223"/>
      <c r="H43" s="199"/>
      <c r="I43" s="202"/>
      <c r="J43" s="213"/>
      <c r="K43" s="196"/>
      <c r="L43" s="329"/>
    </row>
    <row r="44" spans="1:13" x14ac:dyDescent="0.25">
      <c r="A44" s="204"/>
      <c r="B44" s="190" t="s">
        <v>107</v>
      </c>
      <c r="C44" s="190" t="s">
        <v>53</v>
      </c>
      <c r="D44" s="206" t="s">
        <v>74</v>
      </c>
      <c r="E44" s="207"/>
      <c r="F44" s="153">
        <v>3.3333300000000003E-2</v>
      </c>
      <c r="G44" s="140"/>
      <c r="H44" s="141">
        <f>G44*F44</f>
        <v>0</v>
      </c>
      <c r="I44" s="209"/>
      <c r="J44" s="212"/>
      <c r="K44" s="214"/>
      <c r="L44" s="329"/>
    </row>
    <row r="45" spans="1:13" x14ac:dyDescent="0.25">
      <c r="A45" s="204"/>
      <c r="B45" s="190"/>
      <c r="C45" s="190"/>
      <c r="D45" s="226" t="s">
        <v>75</v>
      </c>
      <c r="E45" s="227"/>
      <c r="F45" s="153">
        <v>3.3333300000000003E-2</v>
      </c>
      <c r="G45" s="155"/>
      <c r="H45" s="156">
        <f>G45*F45</f>
        <v>0</v>
      </c>
      <c r="I45" s="209"/>
      <c r="J45" s="212"/>
      <c r="K45" s="214"/>
      <c r="L45" s="329"/>
    </row>
    <row r="46" spans="1:13" ht="14.5" thickBot="1" x14ac:dyDescent="0.3">
      <c r="A46" s="204"/>
      <c r="B46" s="191"/>
      <c r="C46" s="191"/>
      <c r="D46" s="228" t="s">
        <v>76</v>
      </c>
      <c r="E46" s="229"/>
      <c r="F46" s="153">
        <v>3.3333300000000003E-2</v>
      </c>
      <c r="G46" s="151"/>
      <c r="H46" s="152">
        <f>G46*F46</f>
        <v>0</v>
      </c>
      <c r="I46" s="210"/>
      <c r="J46" s="212"/>
      <c r="K46" s="214"/>
      <c r="L46" s="330"/>
    </row>
    <row r="47" spans="1:13" x14ac:dyDescent="0.25">
      <c r="A47" s="204"/>
      <c r="B47" s="189" t="s">
        <v>79</v>
      </c>
      <c r="C47" s="203" t="s">
        <v>108</v>
      </c>
      <c r="D47" s="115" t="s">
        <v>86</v>
      </c>
      <c r="E47" s="116">
        <v>0</v>
      </c>
      <c r="F47" s="232">
        <v>0.6</v>
      </c>
      <c r="G47" s="192"/>
      <c r="H47" s="197">
        <f>IF(G47&lt;J47,0,IF(G47=J47,#REF!,IF(G47&gt;K47,#REF!,#REF!/(K47-J47)*(G47-J47)+#REF!)))</f>
        <v>0</v>
      </c>
      <c r="I47" s="200">
        <f>H47*F47+H51*F51</f>
        <v>0</v>
      </c>
      <c r="J47" s="192">
        <v>3</v>
      </c>
      <c r="K47" s="186">
        <v>6</v>
      </c>
      <c r="L47" s="215">
        <f>SUM(F47:F52)</f>
        <v>1</v>
      </c>
    </row>
    <row r="48" spans="1:13" x14ac:dyDescent="0.25">
      <c r="A48" s="204"/>
      <c r="B48" s="190"/>
      <c r="C48" s="204"/>
      <c r="D48" s="118" t="s">
        <v>87</v>
      </c>
      <c r="E48" s="119">
        <v>4</v>
      </c>
      <c r="F48" s="233"/>
      <c r="G48" s="193"/>
      <c r="H48" s="198"/>
      <c r="I48" s="201"/>
      <c r="J48" s="193"/>
      <c r="K48" s="187"/>
      <c r="L48" s="216"/>
    </row>
    <row r="49" spans="1:12" ht="28" x14ac:dyDescent="0.25">
      <c r="A49" s="204"/>
      <c r="B49" s="190"/>
      <c r="C49" s="204"/>
      <c r="D49" s="118" t="s">
        <v>96</v>
      </c>
      <c r="E49" s="120" t="s">
        <v>128</v>
      </c>
      <c r="F49" s="233"/>
      <c r="G49" s="193"/>
      <c r="H49" s="198"/>
      <c r="I49" s="201"/>
      <c r="J49" s="193"/>
      <c r="K49" s="187"/>
      <c r="L49" s="216"/>
    </row>
    <row r="50" spans="1:12" ht="14.5" thickBot="1" x14ac:dyDescent="0.3">
      <c r="A50" s="204"/>
      <c r="B50" s="190"/>
      <c r="C50" s="205"/>
      <c r="D50" s="121" t="s">
        <v>97</v>
      </c>
      <c r="E50" s="122">
        <v>6</v>
      </c>
      <c r="F50" s="234"/>
      <c r="G50" s="194"/>
      <c r="H50" s="199"/>
      <c r="I50" s="201"/>
      <c r="J50" s="194"/>
      <c r="K50" s="188"/>
      <c r="L50" s="216"/>
    </row>
    <row r="51" spans="1:12" x14ac:dyDescent="0.25">
      <c r="A51" s="204"/>
      <c r="B51" s="190"/>
      <c r="C51" s="218" t="s">
        <v>111</v>
      </c>
      <c r="D51" s="115" t="s">
        <v>109</v>
      </c>
      <c r="E51" s="131">
        <v>0</v>
      </c>
      <c r="F51" s="220">
        <v>0.4</v>
      </c>
      <c r="G51" s="222"/>
      <c r="H51" s="197">
        <f>G51</f>
        <v>0</v>
      </c>
      <c r="I51" s="201"/>
      <c r="J51" s="211"/>
      <c r="K51" s="195"/>
      <c r="L51" s="216"/>
    </row>
    <row r="52" spans="1:12" ht="14.5" thickBot="1" x14ac:dyDescent="0.3">
      <c r="A52" s="205"/>
      <c r="B52" s="191"/>
      <c r="C52" s="219"/>
      <c r="D52" s="121" t="s">
        <v>110</v>
      </c>
      <c r="E52" s="133">
        <v>5</v>
      </c>
      <c r="F52" s="221"/>
      <c r="G52" s="223"/>
      <c r="H52" s="199"/>
      <c r="I52" s="202"/>
      <c r="J52" s="213"/>
      <c r="K52" s="196"/>
      <c r="L52" s="217"/>
    </row>
    <row r="53" spans="1:12" x14ac:dyDescent="0.3">
      <c r="F53" s="177"/>
    </row>
  </sheetData>
  <mergeCells count="93">
    <mergeCell ref="L17:L28"/>
    <mergeCell ref="L32:L46"/>
    <mergeCell ref="K47:K50"/>
    <mergeCell ref="L47:L52"/>
    <mergeCell ref="C51:C52"/>
    <mergeCell ref="F51:F52"/>
    <mergeCell ref="G51:G52"/>
    <mergeCell ref="H51:H52"/>
    <mergeCell ref="J51:J52"/>
    <mergeCell ref="K51:K52"/>
    <mergeCell ref="D45:E45"/>
    <mergeCell ref="D46:E46"/>
    <mergeCell ref="B47:B52"/>
    <mergeCell ref="C47:C50"/>
    <mergeCell ref="F47:F50"/>
    <mergeCell ref="G47:G50"/>
    <mergeCell ref="H47:H50"/>
    <mergeCell ref="I47:I52"/>
    <mergeCell ref="J47:J50"/>
    <mergeCell ref="I40:I43"/>
    <mergeCell ref="J40:J43"/>
    <mergeCell ref="K40:K43"/>
    <mergeCell ref="B44:B46"/>
    <mergeCell ref="C44:C46"/>
    <mergeCell ref="D44:E44"/>
    <mergeCell ref="I44:I46"/>
    <mergeCell ref="J44:J46"/>
    <mergeCell ref="K44:K46"/>
    <mergeCell ref="I32:I39"/>
    <mergeCell ref="J32:J35"/>
    <mergeCell ref="K32:K35"/>
    <mergeCell ref="C36:C39"/>
    <mergeCell ref="F36:F39"/>
    <mergeCell ref="G36:G39"/>
    <mergeCell ref="H36:H39"/>
    <mergeCell ref="J36:J39"/>
    <mergeCell ref="K36:K39"/>
    <mergeCell ref="A32:A52"/>
    <mergeCell ref="B32:B43"/>
    <mergeCell ref="C32:C35"/>
    <mergeCell ref="F32:F35"/>
    <mergeCell ref="G32:G35"/>
    <mergeCell ref="H32:H35"/>
    <mergeCell ref="C40:C43"/>
    <mergeCell ref="F40:F43"/>
    <mergeCell ref="G40:G43"/>
    <mergeCell ref="H40:H43"/>
    <mergeCell ref="I29:I31"/>
    <mergeCell ref="J29:J31"/>
    <mergeCell ref="K29:K31"/>
    <mergeCell ref="L29:L31"/>
    <mergeCell ref="D30:E30"/>
    <mergeCell ref="D31:E31"/>
    <mergeCell ref="F23:F25"/>
    <mergeCell ref="C26:C28"/>
    <mergeCell ref="F26:F28"/>
    <mergeCell ref="A29:A31"/>
    <mergeCell ref="B29:B31"/>
    <mergeCell ref="C29:C31"/>
    <mergeCell ref="D29:E29"/>
    <mergeCell ref="J13:J16"/>
    <mergeCell ref="K13:K16"/>
    <mergeCell ref="A17:A28"/>
    <mergeCell ref="B17:B28"/>
    <mergeCell ref="C17:C19"/>
    <mergeCell ref="F17:F19"/>
    <mergeCell ref="C20:C22"/>
    <mergeCell ref="F20:F22"/>
    <mergeCell ref="C23:C25"/>
    <mergeCell ref="B13:B16"/>
    <mergeCell ref="C13:C16"/>
    <mergeCell ref="F13:F16"/>
    <mergeCell ref="G13:G16"/>
    <mergeCell ref="H13:H16"/>
    <mergeCell ref="I13:I16"/>
    <mergeCell ref="J5:J8"/>
    <mergeCell ref="K5:K8"/>
    <mergeCell ref="C9:C12"/>
    <mergeCell ref="F9:F12"/>
    <mergeCell ref="G9:G12"/>
    <mergeCell ref="H9:H12"/>
    <mergeCell ref="J9:J12"/>
    <mergeCell ref="K9:K12"/>
    <mergeCell ref="L5:L16"/>
    <mergeCell ref="D4:E4"/>
    <mergeCell ref="A5:A16"/>
    <mergeCell ref="B5:B12"/>
    <mergeCell ref="C5:C8"/>
    <mergeCell ref="F5:F8"/>
    <mergeCell ref="G5:G8"/>
    <mergeCell ref="H5:H8"/>
    <mergeCell ref="I5:I12"/>
    <mergeCell ref="A1:C1"/>
  </mergeCells>
  <conditionalFormatting sqref="G5">
    <cfRule type="cellIs" dxfId="12" priority="11" stopIfTrue="1" operator="equal">
      <formula>0</formula>
    </cfRule>
  </conditionalFormatting>
  <conditionalFormatting sqref="L5 L3">
    <cfRule type="cellIs" dxfId="11" priority="12" stopIfTrue="1" operator="lessThan">
      <formula>1</formula>
    </cfRule>
  </conditionalFormatting>
  <conditionalFormatting sqref="G51 G40 G13 G29:G32 G44:G47">
    <cfRule type="cellIs" dxfId="10" priority="5" stopIfTrue="1" operator="equal">
      <formula>0</formula>
    </cfRule>
  </conditionalFormatting>
  <conditionalFormatting sqref="L47:L52 L17 L29:L32">
    <cfRule type="cellIs" dxfId="9" priority="6" stopIfTrue="1" operator="lessThan">
      <formula>1</formula>
    </cfRule>
  </conditionalFormatting>
  <conditionalFormatting sqref="G9">
    <cfRule type="cellIs" dxfId="8" priority="3" stopIfTrue="1" operator="equal">
      <formula>0</formula>
    </cfRule>
  </conditionalFormatting>
  <conditionalFormatting sqref="G36">
    <cfRule type="cellIs" dxfId="7" priority="1" stopIfTrue="1" operator="equal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3"/>
  <sheetViews>
    <sheetView rightToLeft="1" view="pageBreakPreview" zoomScale="150" zoomScaleNormal="100" zoomScaleSheetLayoutView="150" workbookViewId="0">
      <selection activeCell="C3" sqref="C3:C4"/>
    </sheetView>
  </sheetViews>
  <sheetFormatPr defaultColWidth="9.1796875" defaultRowHeight="17.25" customHeight="1" x14ac:dyDescent="0.3"/>
  <cols>
    <col min="1" max="1" width="8.26953125" style="8" bestFit="1" customWidth="1"/>
    <col min="2" max="2" width="36.81640625" style="8" customWidth="1"/>
    <col min="3" max="3" width="11.81640625" style="10" customWidth="1"/>
    <col min="4" max="8" width="9.1796875" style="8" customWidth="1"/>
    <col min="9" max="9" width="7.26953125" style="8" customWidth="1"/>
    <col min="10" max="10" width="8" style="8" customWidth="1"/>
    <col min="11" max="11" width="8.1796875" style="10" customWidth="1"/>
    <col min="12" max="12" width="8.453125" style="8" customWidth="1"/>
    <col min="13" max="13" width="24" style="8" customWidth="1"/>
    <col min="14" max="16384" width="9.1796875" style="8"/>
  </cols>
  <sheetData>
    <row r="1" spans="1:15" ht="24.75" customHeight="1" thickTop="1" x14ac:dyDescent="0.3">
      <c r="A1" s="6" t="s">
        <v>25</v>
      </c>
      <c r="B1" s="7" t="s">
        <v>29</v>
      </c>
      <c r="C1" s="33" t="s">
        <v>20</v>
      </c>
      <c r="D1" s="247" t="s">
        <v>137</v>
      </c>
      <c r="E1" s="248"/>
      <c r="F1" s="248"/>
      <c r="G1" s="248"/>
      <c r="H1" s="249"/>
      <c r="I1" s="34" t="s">
        <v>0</v>
      </c>
      <c r="J1" s="43">
        <v>1</v>
      </c>
      <c r="K1" s="108" t="s">
        <v>21</v>
      </c>
      <c r="L1" s="65"/>
      <c r="M1" s="37" t="str">
        <f ca="1">CELL("filename")</f>
        <v>C:\Users\shirm\Desktop\גיבוי 150322\משרד החינוך\תוכניות חוויתיות לחינוך המיוחד\[מחוון 2022 מתוקן.xlsx]קריטריונים טיפוס</v>
      </c>
    </row>
    <row r="2" spans="1:15" ht="24.75" customHeight="1" thickBot="1" x14ac:dyDescent="0.35">
      <c r="A2" s="42" t="s">
        <v>28</v>
      </c>
      <c r="B2" s="9" t="s">
        <v>78</v>
      </c>
      <c r="C2" s="45" t="str">
        <f>'קריטריונים אופניים'!C2</f>
        <v>49/10.2022</v>
      </c>
      <c r="D2" s="250"/>
      <c r="E2" s="251"/>
      <c r="F2" s="251"/>
      <c r="G2" s="251"/>
      <c r="H2" s="252"/>
      <c r="I2" s="38" t="s">
        <v>1</v>
      </c>
      <c r="J2" s="44">
        <v>2</v>
      </c>
      <c r="K2" s="109" t="s">
        <v>22</v>
      </c>
      <c r="L2" s="66"/>
      <c r="M2" s="41"/>
    </row>
    <row r="3" spans="1:15" s="54" customFormat="1" ht="17.25" customHeight="1" thickTop="1" x14ac:dyDescent="0.25">
      <c r="A3" s="263" t="s">
        <v>2</v>
      </c>
      <c r="B3" s="264"/>
      <c r="C3" s="255" t="s">
        <v>67</v>
      </c>
      <c r="D3" s="52" t="s">
        <v>3</v>
      </c>
      <c r="E3" s="53" t="s">
        <v>5</v>
      </c>
      <c r="F3" s="76">
        <v>1</v>
      </c>
      <c r="G3" s="53" t="s">
        <v>5</v>
      </c>
      <c r="H3" s="76">
        <v>2</v>
      </c>
      <c r="I3" s="53" t="s">
        <v>5</v>
      </c>
      <c r="J3" s="76">
        <v>3</v>
      </c>
      <c r="K3" s="53" t="s">
        <v>5</v>
      </c>
      <c r="L3" s="76">
        <v>4</v>
      </c>
      <c r="M3" s="255" t="s">
        <v>8</v>
      </c>
    </row>
    <row r="4" spans="1:15" s="54" customFormat="1" ht="17.25" customHeight="1" thickBot="1" x14ac:dyDescent="0.3">
      <c r="A4" s="265"/>
      <c r="B4" s="266"/>
      <c r="C4" s="256"/>
      <c r="D4" s="55" t="s">
        <v>4</v>
      </c>
      <c r="E4" s="56" t="s">
        <v>6</v>
      </c>
      <c r="F4" s="57" t="s">
        <v>7</v>
      </c>
      <c r="G4" s="56" t="s">
        <v>6</v>
      </c>
      <c r="H4" s="57" t="s">
        <v>7</v>
      </c>
      <c r="I4" s="56" t="s">
        <v>6</v>
      </c>
      <c r="J4" s="57" t="s">
        <v>7</v>
      </c>
      <c r="K4" s="56" t="s">
        <v>6</v>
      </c>
      <c r="L4" s="57" t="s">
        <v>7</v>
      </c>
      <c r="M4" s="256"/>
      <c r="O4" s="58"/>
    </row>
    <row r="5" spans="1:15" s="54" customFormat="1" ht="23.5" customHeight="1" thickTop="1" x14ac:dyDescent="0.25">
      <c r="A5" s="267" t="s">
        <v>68</v>
      </c>
      <c r="B5" s="147" t="s">
        <v>135</v>
      </c>
      <c r="C5" s="139" t="s">
        <v>62</v>
      </c>
      <c r="D5" s="60">
        <v>0.6</v>
      </c>
      <c r="E5" s="67"/>
      <c r="F5" s="68"/>
      <c r="G5" s="67"/>
      <c r="H5" s="68"/>
      <c r="I5" s="67"/>
      <c r="J5" s="68"/>
      <c r="K5" s="67"/>
      <c r="L5" s="68"/>
      <c r="M5" s="136" t="s">
        <v>63</v>
      </c>
    </row>
    <row r="6" spans="1:15" s="54" customFormat="1" ht="17.25" customHeight="1" thickBot="1" x14ac:dyDescent="0.3">
      <c r="A6" s="268"/>
      <c r="B6" s="77" t="s">
        <v>27</v>
      </c>
      <c r="C6" s="59" t="s">
        <v>19</v>
      </c>
      <c r="D6" s="78">
        <v>0.4</v>
      </c>
      <c r="E6" s="67"/>
      <c r="F6" s="79"/>
      <c r="G6" s="67"/>
      <c r="H6" s="79"/>
      <c r="I6" s="67"/>
      <c r="J6" s="79"/>
      <c r="K6" s="67"/>
      <c r="L6" s="79"/>
      <c r="M6" s="137" t="s">
        <v>63</v>
      </c>
    </row>
    <row r="7" spans="1:15" s="54" customFormat="1" ht="17.25" customHeight="1" thickBot="1" x14ac:dyDescent="0.3">
      <c r="A7" s="269"/>
      <c r="B7" s="86" t="s">
        <v>9</v>
      </c>
      <c r="C7" s="87"/>
      <c r="D7" s="88">
        <f>SUM(D5:D6)</f>
        <v>1</v>
      </c>
      <c r="E7" s="89"/>
      <c r="F7" s="90"/>
      <c r="G7" s="89"/>
      <c r="H7" s="90"/>
      <c r="I7" s="89"/>
      <c r="J7" s="90"/>
      <c r="K7" s="89"/>
      <c r="L7" s="90"/>
      <c r="M7" s="91"/>
    </row>
    <row r="8" spans="1:15" s="54" customFormat="1" ht="17.25" customHeight="1" thickTop="1" thickBot="1" x14ac:dyDescent="0.3">
      <c r="A8" s="267" t="s">
        <v>34</v>
      </c>
      <c r="B8" s="80" t="s">
        <v>34</v>
      </c>
      <c r="C8" s="59" t="s">
        <v>19</v>
      </c>
      <c r="D8" s="81">
        <v>1</v>
      </c>
      <c r="E8" s="67"/>
      <c r="F8" s="69"/>
      <c r="G8" s="67"/>
      <c r="H8" s="69"/>
      <c r="I8" s="67"/>
      <c r="J8" s="79"/>
      <c r="K8" s="67"/>
      <c r="L8" s="79"/>
      <c r="M8" s="137" t="s">
        <v>63</v>
      </c>
    </row>
    <row r="9" spans="1:15" s="54" customFormat="1" ht="17.25" customHeight="1" thickBot="1" x14ac:dyDescent="0.3">
      <c r="A9" s="269"/>
      <c r="B9" s="86" t="s">
        <v>9</v>
      </c>
      <c r="C9" s="87"/>
      <c r="D9" s="88">
        <f>SUM(D8)</f>
        <v>1</v>
      </c>
      <c r="E9" s="89"/>
      <c r="F9" s="90"/>
      <c r="G9" s="89"/>
      <c r="H9" s="90"/>
      <c r="I9" s="89"/>
      <c r="J9" s="90"/>
      <c r="K9" s="89"/>
      <c r="L9" s="90"/>
      <c r="M9" s="91"/>
    </row>
    <row r="10" spans="1:15" s="54" customFormat="1" ht="17.25" customHeight="1" thickTop="1" x14ac:dyDescent="0.25">
      <c r="A10" s="267" t="s">
        <v>92</v>
      </c>
      <c r="B10" s="80" t="s">
        <v>93</v>
      </c>
      <c r="C10" s="59" t="s">
        <v>19</v>
      </c>
      <c r="D10" s="78">
        <v>0.7</v>
      </c>
      <c r="E10" s="67"/>
      <c r="F10" s="68"/>
      <c r="G10" s="70"/>
      <c r="H10" s="68"/>
      <c r="I10" s="70"/>
      <c r="J10" s="79"/>
      <c r="K10" s="70"/>
      <c r="L10" s="79"/>
      <c r="M10" s="137" t="s">
        <v>63</v>
      </c>
    </row>
    <row r="11" spans="1:15" s="54" customFormat="1" ht="17.25" customHeight="1" x14ac:dyDescent="0.25">
      <c r="A11" s="268"/>
      <c r="B11" s="61" t="s">
        <v>94</v>
      </c>
      <c r="C11" s="59" t="s">
        <v>19</v>
      </c>
      <c r="D11" s="62">
        <v>0.2</v>
      </c>
      <c r="E11" s="67"/>
      <c r="F11" s="69"/>
      <c r="G11" s="71"/>
      <c r="H11" s="69"/>
      <c r="I11" s="71"/>
      <c r="J11" s="69"/>
      <c r="K11" s="71"/>
      <c r="L11" s="69"/>
      <c r="M11" s="138" t="s">
        <v>63</v>
      </c>
    </row>
    <row r="12" spans="1:15" s="54" customFormat="1" ht="17.25" customHeight="1" thickBot="1" x14ac:dyDescent="0.3">
      <c r="A12" s="268"/>
      <c r="B12" s="80" t="s">
        <v>95</v>
      </c>
      <c r="C12" s="59" t="s">
        <v>19</v>
      </c>
      <c r="D12" s="62">
        <v>0.1</v>
      </c>
      <c r="E12" s="67"/>
      <c r="F12" s="69"/>
      <c r="G12" s="71"/>
      <c r="H12" s="69"/>
      <c r="I12" s="71"/>
      <c r="J12" s="69"/>
      <c r="K12" s="71"/>
      <c r="L12" s="69"/>
      <c r="M12" s="138" t="s">
        <v>63</v>
      </c>
    </row>
    <row r="13" spans="1:15" s="54" customFormat="1" ht="17.25" customHeight="1" thickBot="1" x14ac:dyDescent="0.3">
      <c r="A13" s="269"/>
      <c r="B13" s="86" t="s">
        <v>9</v>
      </c>
      <c r="C13" s="87"/>
      <c r="D13" s="88">
        <f>SUM(D10:D12)</f>
        <v>0.99999999999999989</v>
      </c>
      <c r="E13" s="89"/>
      <c r="F13" s="90"/>
      <c r="G13" s="89"/>
      <c r="H13" s="90"/>
      <c r="I13" s="89"/>
      <c r="J13" s="90"/>
      <c r="K13" s="89"/>
      <c r="L13" s="90"/>
      <c r="M13" s="91"/>
    </row>
    <row r="14" spans="1:15" s="54" customFormat="1" ht="17.25" customHeight="1" thickTop="1" x14ac:dyDescent="0.25">
      <c r="A14" s="267" t="s">
        <v>79</v>
      </c>
      <c r="B14" s="80" t="s">
        <v>80</v>
      </c>
      <c r="C14" s="59" t="s">
        <v>19</v>
      </c>
      <c r="D14" s="78">
        <v>0.6</v>
      </c>
      <c r="E14" s="67"/>
      <c r="F14" s="68"/>
      <c r="G14" s="70"/>
      <c r="H14" s="68"/>
      <c r="I14" s="70"/>
      <c r="J14" s="79"/>
      <c r="K14" s="70"/>
      <c r="L14" s="79"/>
      <c r="M14" s="137" t="s">
        <v>63</v>
      </c>
    </row>
    <row r="15" spans="1:15" s="54" customFormat="1" ht="17.25" customHeight="1" thickBot="1" x14ac:dyDescent="0.3">
      <c r="A15" s="268"/>
      <c r="B15" s="61" t="s">
        <v>81</v>
      </c>
      <c r="C15" s="59" t="s">
        <v>19</v>
      </c>
      <c r="D15" s="62">
        <v>0.4</v>
      </c>
      <c r="E15" s="67"/>
      <c r="F15" s="69"/>
      <c r="G15" s="71"/>
      <c r="H15" s="69"/>
      <c r="I15" s="71"/>
      <c r="J15" s="69"/>
      <c r="K15" s="71"/>
      <c r="L15" s="69"/>
      <c r="M15" s="138" t="s">
        <v>63</v>
      </c>
    </row>
    <row r="16" spans="1:15" s="54" customFormat="1" ht="17.25" customHeight="1" thickBot="1" x14ac:dyDescent="0.3">
      <c r="A16" s="269"/>
      <c r="B16" s="86" t="s">
        <v>9</v>
      </c>
      <c r="C16" s="87"/>
      <c r="D16" s="88">
        <f>SUM(D14:D15)</f>
        <v>1</v>
      </c>
      <c r="E16" s="89"/>
      <c r="F16" s="90"/>
      <c r="G16" s="89"/>
      <c r="H16" s="90"/>
      <c r="I16" s="89"/>
      <c r="J16" s="90"/>
      <c r="K16" s="89"/>
      <c r="L16" s="90"/>
      <c r="M16" s="91"/>
    </row>
    <row r="17" spans="1:15" s="54" customFormat="1" ht="17.25" customHeight="1" thickTop="1" x14ac:dyDescent="0.25">
      <c r="A17" s="267" t="s">
        <v>69</v>
      </c>
      <c r="B17" s="253" t="s">
        <v>2</v>
      </c>
      <c r="C17" s="255" t="s">
        <v>65</v>
      </c>
      <c r="D17" s="255" t="s">
        <v>66</v>
      </c>
      <c r="E17" s="53" t="s">
        <v>5</v>
      </c>
      <c r="F17" s="76">
        <v>1</v>
      </c>
      <c r="G17" s="53" t="s">
        <v>5</v>
      </c>
      <c r="H17" s="76">
        <v>2</v>
      </c>
      <c r="I17" s="53" t="s">
        <v>5</v>
      </c>
      <c r="J17" s="76">
        <v>3</v>
      </c>
      <c r="K17" s="53" t="s">
        <v>5</v>
      </c>
      <c r="L17" s="76">
        <v>4</v>
      </c>
      <c r="M17" s="255" t="s">
        <v>8</v>
      </c>
    </row>
    <row r="18" spans="1:15" s="54" customFormat="1" ht="17.25" customHeight="1" thickBot="1" x14ac:dyDescent="0.3">
      <c r="A18" s="268"/>
      <c r="B18" s="254"/>
      <c r="C18" s="256"/>
      <c r="D18" s="256"/>
      <c r="E18" s="56" t="s">
        <v>6</v>
      </c>
      <c r="F18" s="57" t="s">
        <v>7</v>
      </c>
      <c r="G18" s="56" t="s">
        <v>6</v>
      </c>
      <c r="H18" s="57" t="s">
        <v>7</v>
      </c>
      <c r="I18" s="56" t="s">
        <v>6</v>
      </c>
      <c r="J18" s="57" t="s">
        <v>7</v>
      </c>
      <c r="K18" s="56" t="s">
        <v>6</v>
      </c>
      <c r="L18" s="57" t="s">
        <v>7</v>
      </c>
      <c r="M18" s="256"/>
      <c r="O18" s="58"/>
    </row>
    <row r="19" spans="1:15" s="54" customFormat="1" ht="25.5" customHeight="1" thickTop="1" thickBot="1" x14ac:dyDescent="0.3">
      <c r="A19" s="268"/>
      <c r="B19" s="163" t="s">
        <v>84</v>
      </c>
      <c r="C19" s="106" t="s">
        <v>82</v>
      </c>
      <c r="D19" s="83">
        <v>1700</v>
      </c>
      <c r="E19" s="72"/>
      <c r="F19" s="84"/>
      <c r="G19" s="85"/>
      <c r="H19" s="84"/>
      <c r="I19" s="85"/>
      <c r="J19" s="84"/>
      <c r="K19" s="85"/>
      <c r="L19" s="84"/>
      <c r="M19" s="82"/>
    </row>
    <row r="20" spans="1:15" s="54" customFormat="1" ht="17.25" customHeight="1" thickBot="1" x14ac:dyDescent="0.3">
      <c r="A20" s="268"/>
      <c r="B20" s="148" t="s">
        <v>23</v>
      </c>
      <c r="C20" s="87"/>
      <c r="D20" s="92"/>
      <c r="E20" s="89"/>
      <c r="F20" s="90"/>
      <c r="G20" s="89"/>
      <c r="H20" s="90"/>
      <c r="I20" s="89"/>
      <c r="J20" s="90"/>
      <c r="K20" s="89"/>
      <c r="L20" s="90"/>
      <c r="M20" s="91"/>
    </row>
    <row r="21" spans="1:15" s="54" customFormat="1" ht="17.25" customHeight="1" thickTop="1" thickBot="1" x14ac:dyDescent="0.3">
      <c r="A21" s="269"/>
      <c r="B21" s="148" t="s">
        <v>24</v>
      </c>
      <c r="C21" s="87"/>
      <c r="D21" s="93"/>
      <c r="E21" s="94"/>
      <c r="F21" s="90"/>
      <c r="G21" s="89"/>
      <c r="H21" s="90"/>
      <c r="I21" s="89"/>
      <c r="J21" s="90"/>
      <c r="K21" s="89"/>
      <c r="L21" s="90"/>
      <c r="M21" s="91"/>
    </row>
    <row r="22" spans="1:15" s="54" customFormat="1" ht="17.25" customHeight="1" thickTop="1" x14ac:dyDescent="0.25"/>
    <row r="23" spans="1:15" ht="17.25" customHeight="1" x14ac:dyDescent="0.45">
      <c r="C23" s="185" t="s">
        <v>136</v>
      </c>
    </row>
  </sheetData>
  <mergeCells count="13">
    <mergeCell ref="M17:M18"/>
    <mergeCell ref="M3:M4"/>
    <mergeCell ref="D1:H2"/>
    <mergeCell ref="B17:B18"/>
    <mergeCell ref="C17:C18"/>
    <mergeCell ref="D17:D18"/>
    <mergeCell ref="C3:C4"/>
    <mergeCell ref="A3:B4"/>
    <mergeCell ref="A5:A7"/>
    <mergeCell ref="A17:A21"/>
    <mergeCell ref="A14:A16"/>
    <mergeCell ref="A10:A13"/>
    <mergeCell ref="A8:A9"/>
  </mergeCells>
  <phoneticPr fontId="0" type="noConversion"/>
  <conditionalFormatting sqref="D7 D9 D13 D16">
    <cfRule type="cellIs" dxfId="6" priority="1" stopIfTrue="1" operator="notEqual">
      <formula>1</formula>
    </cfRule>
  </conditionalFormatting>
  <printOptions horizontalCentered="1"/>
  <pageMargins left="0" right="0.15748031496062992" top="0.47244094488188981" bottom="0" header="0" footer="0"/>
  <pageSetup paperSize="9" scale="94" orientation="landscape" verticalDpi="300" r:id="rId1"/>
  <headerFooter alignWithMargins="0">
    <oddHeader xml:space="preserve">&amp;Lנספח מספר 5, א'
</oddHeader>
    <oddFooter>&amp;L&amp;A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18E85-4B57-49D6-809E-C37295D30731}">
  <dimension ref="A1:O24"/>
  <sheetViews>
    <sheetView rightToLeft="1" workbookViewId="0">
      <selection activeCell="C3" sqref="C3:C4"/>
    </sheetView>
  </sheetViews>
  <sheetFormatPr defaultColWidth="9.1796875" defaultRowHeight="13" x14ac:dyDescent="0.3"/>
  <cols>
    <col min="1" max="1" width="8.26953125" style="8" bestFit="1" customWidth="1"/>
    <col min="2" max="2" width="36.81640625" style="8" customWidth="1"/>
    <col min="3" max="3" width="11.81640625" style="10" customWidth="1"/>
    <col min="4" max="8" width="9.1796875" style="8"/>
    <col min="9" max="9" width="7.26953125" style="8" customWidth="1"/>
    <col min="10" max="10" width="8" style="8" customWidth="1"/>
    <col min="11" max="11" width="8.1796875" style="10" customWidth="1"/>
    <col min="12" max="12" width="8.453125" style="8" customWidth="1"/>
    <col min="13" max="13" width="24" style="8" customWidth="1"/>
    <col min="14" max="16384" width="9.1796875" style="8"/>
  </cols>
  <sheetData>
    <row r="1" spans="1:15" ht="24.75" customHeight="1" thickTop="1" x14ac:dyDescent="0.3">
      <c r="A1" s="6" t="s">
        <v>25</v>
      </c>
      <c r="B1" s="7" t="s">
        <v>29</v>
      </c>
      <c r="C1" s="33" t="s">
        <v>20</v>
      </c>
      <c r="D1" s="247" t="s">
        <v>145</v>
      </c>
      <c r="E1" s="248"/>
      <c r="F1" s="248"/>
      <c r="G1" s="248"/>
      <c r="H1" s="249"/>
      <c r="I1" s="34" t="s">
        <v>0</v>
      </c>
      <c r="J1" s="43">
        <v>1</v>
      </c>
      <c r="K1" s="108" t="s">
        <v>21</v>
      </c>
      <c r="L1" s="65"/>
      <c r="M1" s="37" t="str">
        <f ca="1">CELL("filename")</f>
        <v>C:\Users\shirm\Desktop\גיבוי 150322\משרד החינוך\תוכניות חוויתיות לחינוך המיוחד\[מחוון 2022 מתוקן.xlsx]קריטריונים טיפוס</v>
      </c>
    </row>
    <row r="2" spans="1:15" ht="24.75" customHeight="1" thickBot="1" x14ac:dyDescent="0.35">
      <c r="A2" s="42" t="s">
        <v>28</v>
      </c>
      <c r="B2" s="9" t="s">
        <v>78</v>
      </c>
      <c r="C2" s="45" t="str">
        <f>'סיכום הצעות טיפוס'!C2</f>
        <v>49/10.2022</v>
      </c>
      <c r="D2" s="250"/>
      <c r="E2" s="251"/>
      <c r="F2" s="251"/>
      <c r="G2" s="251"/>
      <c r="H2" s="252"/>
      <c r="I2" s="38" t="s">
        <v>1</v>
      </c>
      <c r="J2" s="44">
        <v>2</v>
      </c>
      <c r="K2" s="109" t="s">
        <v>22</v>
      </c>
      <c r="L2" s="66"/>
      <c r="M2" s="41"/>
    </row>
    <row r="3" spans="1:15" s="54" customFormat="1" ht="17.25" customHeight="1" thickTop="1" x14ac:dyDescent="0.25">
      <c r="A3" s="263" t="s">
        <v>2</v>
      </c>
      <c r="B3" s="264"/>
      <c r="C3" s="255" t="s">
        <v>67</v>
      </c>
      <c r="D3" s="52" t="s">
        <v>3</v>
      </c>
      <c r="E3" s="53" t="s">
        <v>5</v>
      </c>
      <c r="F3" s="76">
        <v>1</v>
      </c>
      <c r="G3" s="53" t="s">
        <v>5</v>
      </c>
      <c r="H3" s="76">
        <v>2</v>
      </c>
      <c r="I3" s="53" t="s">
        <v>5</v>
      </c>
      <c r="J3" s="76">
        <v>3</v>
      </c>
      <c r="K3" s="53" t="s">
        <v>5</v>
      </c>
      <c r="L3" s="76">
        <v>4</v>
      </c>
      <c r="M3" s="255" t="s">
        <v>8</v>
      </c>
    </row>
    <row r="4" spans="1:15" s="54" customFormat="1" ht="17.25" customHeight="1" thickBot="1" x14ac:dyDescent="0.3">
      <c r="A4" s="265"/>
      <c r="B4" s="266"/>
      <c r="C4" s="256"/>
      <c r="D4" s="55" t="s">
        <v>4</v>
      </c>
      <c r="E4" s="56" t="s">
        <v>6</v>
      </c>
      <c r="F4" s="57" t="s">
        <v>7</v>
      </c>
      <c r="G4" s="56" t="s">
        <v>6</v>
      </c>
      <c r="H4" s="57" t="s">
        <v>7</v>
      </c>
      <c r="I4" s="56" t="s">
        <v>6</v>
      </c>
      <c r="J4" s="57" t="s">
        <v>7</v>
      </c>
      <c r="K4" s="56" t="s">
        <v>6</v>
      </c>
      <c r="L4" s="57" t="s">
        <v>7</v>
      </c>
      <c r="M4" s="256"/>
      <c r="O4" s="58"/>
    </row>
    <row r="5" spans="1:15" s="54" customFormat="1" ht="23.5" customHeight="1" thickTop="1" x14ac:dyDescent="0.25">
      <c r="A5" s="267" t="s">
        <v>68</v>
      </c>
      <c r="B5" s="147" t="s">
        <v>135</v>
      </c>
      <c r="C5" s="139" t="s">
        <v>62</v>
      </c>
      <c r="D5" s="60">
        <v>0.6</v>
      </c>
      <c r="E5" s="67"/>
      <c r="F5" s="68"/>
      <c r="G5" s="67"/>
      <c r="H5" s="68"/>
      <c r="I5" s="67"/>
      <c r="J5" s="68"/>
      <c r="K5" s="67"/>
      <c r="L5" s="68"/>
      <c r="M5" s="136" t="s">
        <v>63</v>
      </c>
    </row>
    <row r="6" spans="1:15" s="54" customFormat="1" ht="17.25" customHeight="1" thickBot="1" x14ac:dyDescent="0.3">
      <c r="A6" s="268"/>
      <c r="B6" s="77" t="s">
        <v>27</v>
      </c>
      <c r="C6" s="59" t="s">
        <v>19</v>
      </c>
      <c r="D6" s="78">
        <v>0.4</v>
      </c>
      <c r="E6" s="67"/>
      <c r="F6" s="79"/>
      <c r="G6" s="67"/>
      <c r="H6" s="79"/>
      <c r="I6" s="67"/>
      <c r="J6" s="79"/>
      <c r="K6" s="67"/>
      <c r="L6" s="79"/>
      <c r="M6" s="137" t="s">
        <v>63</v>
      </c>
    </row>
    <row r="7" spans="1:15" s="54" customFormat="1" ht="17.25" customHeight="1" thickBot="1" x14ac:dyDescent="0.3">
      <c r="A7" s="269"/>
      <c r="B7" s="86" t="s">
        <v>9</v>
      </c>
      <c r="C7" s="87"/>
      <c r="D7" s="88">
        <f>SUM(D5:D6)</f>
        <v>1</v>
      </c>
      <c r="E7" s="89"/>
      <c r="F7" s="90"/>
      <c r="G7" s="89"/>
      <c r="H7" s="90"/>
      <c r="I7" s="89"/>
      <c r="J7" s="90"/>
      <c r="K7" s="89"/>
      <c r="L7" s="90"/>
      <c r="M7" s="91"/>
    </row>
    <row r="8" spans="1:15" s="54" customFormat="1" ht="17.25" customHeight="1" thickTop="1" thickBot="1" x14ac:dyDescent="0.3">
      <c r="A8" s="267" t="s">
        <v>34</v>
      </c>
      <c r="B8" s="80" t="s">
        <v>34</v>
      </c>
      <c r="C8" s="59" t="s">
        <v>19</v>
      </c>
      <c r="D8" s="81">
        <v>1</v>
      </c>
      <c r="E8" s="67"/>
      <c r="F8" s="69"/>
      <c r="G8" s="67"/>
      <c r="H8" s="69"/>
      <c r="I8" s="67"/>
      <c r="J8" s="79"/>
      <c r="K8" s="67"/>
      <c r="L8" s="79"/>
      <c r="M8" s="137" t="s">
        <v>63</v>
      </c>
    </row>
    <row r="9" spans="1:15" s="54" customFormat="1" ht="17.25" customHeight="1" thickBot="1" x14ac:dyDescent="0.3">
      <c r="A9" s="269"/>
      <c r="B9" s="86" t="s">
        <v>9</v>
      </c>
      <c r="C9" s="87"/>
      <c r="D9" s="88">
        <f>SUM(D8)</f>
        <v>1</v>
      </c>
      <c r="E9" s="89"/>
      <c r="F9" s="90"/>
      <c r="G9" s="89"/>
      <c r="H9" s="90"/>
      <c r="I9" s="89"/>
      <c r="J9" s="90"/>
      <c r="K9" s="89"/>
      <c r="L9" s="90"/>
      <c r="M9" s="91"/>
    </row>
    <row r="10" spans="1:15" s="54" customFormat="1" ht="17.25" customHeight="1" thickTop="1" x14ac:dyDescent="0.25">
      <c r="A10" s="267" t="s">
        <v>92</v>
      </c>
      <c r="B10" s="80" t="s">
        <v>93</v>
      </c>
      <c r="C10" s="59" t="s">
        <v>19</v>
      </c>
      <c r="D10" s="78">
        <v>0.7</v>
      </c>
      <c r="E10" s="67"/>
      <c r="F10" s="68"/>
      <c r="G10" s="70"/>
      <c r="H10" s="68"/>
      <c r="I10" s="70"/>
      <c r="J10" s="79"/>
      <c r="K10" s="70"/>
      <c r="L10" s="79"/>
      <c r="M10" s="137" t="s">
        <v>63</v>
      </c>
    </row>
    <row r="11" spans="1:15" s="54" customFormat="1" ht="17.25" customHeight="1" x14ac:dyDescent="0.25">
      <c r="A11" s="268"/>
      <c r="B11" s="61" t="s">
        <v>94</v>
      </c>
      <c r="C11" s="59" t="s">
        <v>19</v>
      </c>
      <c r="D11" s="62">
        <v>0.2</v>
      </c>
      <c r="E11" s="67"/>
      <c r="F11" s="69"/>
      <c r="G11" s="71"/>
      <c r="H11" s="69"/>
      <c r="I11" s="71"/>
      <c r="J11" s="69"/>
      <c r="K11" s="71"/>
      <c r="L11" s="69"/>
      <c r="M11" s="138" t="s">
        <v>63</v>
      </c>
    </row>
    <row r="12" spans="1:15" s="54" customFormat="1" ht="17.25" customHeight="1" thickBot="1" x14ac:dyDescent="0.3">
      <c r="A12" s="268"/>
      <c r="B12" s="80" t="s">
        <v>95</v>
      </c>
      <c r="C12" s="59" t="s">
        <v>19</v>
      </c>
      <c r="D12" s="62">
        <v>0.1</v>
      </c>
      <c r="E12" s="67"/>
      <c r="F12" s="69"/>
      <c r="G12" s="71"/>
      <c r="H12" s="69"/>
      <c r="I12" s="71"/>
      <c r="J12" s="69"/>
      <c r="K12" s="71"/>
      <c r="L12" s="69"/>
      <c r="M12" s="138" t="s">
        <v>63</v>
      </c>
    </row>
    <row r="13" spans="1:15" s="54" customFormat="1" ht="17.25" customHeight="1" thickBot="1" x14ac:dyDescent="0.3">
      <c r="A13" s="269"/>
      <c r="B13" s="86" t="s">
        <v>9</v>
      </c>
      <c r="C13" s="87"/>
      <c r="D13" s="88">
        <f>SUM(D10:D12)</f>
        <v>0.99999999999999989</v>
      </c>
      <c r="E13" s="89"/>
      <c r="F13" s="90"/>
      <c r="G13" s="89"/>
      <c r="H13" s="90"/>
      <c r="I13" s="89"/>
      <c r="J13" s="90"/>
      <c r="K13" s="89"/>
      <c r="L13" s="90"/>
      <c r="M13" s="91"/>
    </row>
    <row r="14" spans="1:15" s="54" customFormat="1" ht="17.25" customHeight="1" thickTop="1" x14ac:dyDescent="0.25">
      <c r="A14" s="267" t="s">
        <v>79</v>
      </c>
      <c r="B14" s="80" t="s">
        <v>80</v>
      </c>
      <c r="C14" s="59" t="s">
        <v>19</v>
      </c>
      <c r="D14" s="78">
        <v>0.6</v>
      </c>
      <c r="E14" s="67"/>
      <c r="F14" s="68"/>
      <c r="G14" s="70"/>
      <c r="H14" s="68"/>
      <c r="I14" s="70"/>
      <c r="J14" s="79"/>
      <c r="K14" s="70"/>
      <c r="L14" s="79"/>
      <c r="M14" s="137" t="s">
        <v>63</v>
      </c>
    </row>
    <row r="15" spans="1:15" s="54" customFormat="1" ht="17.25" customHeight="1" thickBot="1" x14ac:dyDescent="0.3">
      <c r="A15" s="268"/>
      <c r="B15" s="61" t="s">
        <v>81</v>
      </c>
      <c r="C15" s="59" t="s">
        <v>19</v>
      </c>
      <c r="D15" s="62">
        <v>0.4</v>
      </c>
      <c r="E15" s="67"/>
      <c r="F15" s="69"/>
      <c r="G15" s="71"/>
      <c r="H15" s="69"/>
      <c r="I15" s="71"/>
      <c r="J15" s="69"/>
      <c r="K15" s="71"/>
      <c r="L15" s="69"/>
      <c r="M15" s="138" t="s">
        <v>63</v>
      </c>
    </row>
    <row r="16" spans="1:15" s="54" customFormat="1" ht="17.25" customHeight="1" thickBot="1" x14ac:dyDescent="0.3">
      <c r="A16" s="269"/>
      <c r="B16" s="86" t="s">
        <v>9</v>
      </c>
      <c r="C16" s="87"/>
      <c r="D16" s="88">
        <f>SUM(D14:D15)</f>
        <v>1</v>
      </c>
      <c r="E16" s="89"/>
      <c r="F16" s="90"/>
      <c r="G16" s="89"/>
      <c r="H16" s="90"/>
      <c r="I16" s="89"/>
      <c r="J16" s="90"/>
      <c r="K16" s="89"/>
      <c r="L16" s="90"/>
      <c r="M16" s="91"/>
    </row>
    <row r="17" spans="1:15" s="54" customFormat="1" ht="17.25" customHeight="1" thickTop="1" x14ac:dyDescent="0.25">
      <c r="A17" s="267" t="s">
        <v>69</v>
      </c>
      <c r="B17" s="253" t="s">
        <v>2</v>
      </c>
      <c r="C17" s="255" t="s">
        <v>65</v>
      </c>
      <c r="D17" s="255" t="s">
        <v>66</v>
      </c>
      <c r="E17" s="53" t="s">
        <v>5</v>
      </c>
      <c r="F17" s="76">
        <v>1</v>
      </c>
      <c r="G17" s="53" t="s">
        <v>5</v>
      </c>
      <c r="H17" s="76">
        <v>2</v>
      </c>
      <c r="I17" s="53" t="s">
        <v>5</v>
      </c>
      <c r="J17" s="76">
        <v>3</v>
      </c>
      <c r="K17" s="53" t="s">
        <v>5</v>
      </c>
      <c r="L17" s="76">
        <v>4</v>
      </c>
      <c r="M17" s="255" t="s">
        <v>8</v>
      </c>
    </row>
    <row r="18" spans="1:15" s="54" customFormat="1" ht="17.25" customHeight="1" thickBot="1" x14ac:dyDescent="0.3">
      <c r="A18" s="268"/>
      <c r="B18" s="254"/>
      <c r="C18" s="256"/>
      <c r="D18" s="256"/>
      <c r="E18" s="56" t="s">
        <v>6</v>
      </c>
      <c r="F18" s="57" t="s">
        <v>7</v>
      </c>
      <c r="G18" s="56" t="s">
        <v>6</v>
      </c>
      <c r="H18" s="57" t="s">
        <v>7</v>
      </c>
      <c r="I18" s="56" t="s">
        <v>6</v>
      </c>
      <c r="J18" s="57" t="s">
        <v>7</v>
      </c>
      <c r="K18" s="56" t="s">
        <v>6</v>
      </c>
      <c r="L18" s="57" t="s">
        <v>7</v>
      </c>
      <c r="M18" s="256"/>
      <c r="O18" s="58"/>
    </row>
    <row r="19" spans="1:15" s="54" customFormat="1" ht="13.5" thickTop="1" x14ac:dyDescent="0.25">
      <c r="A19" s="268"/>
      <c r="B19" s="272" t="s">
        <v>83</v>
      </c>
      <c r="C19" s="274" t="s">
        <v>82</v>
      </c>
      <c r="D19" s="257">
        <v>350</v>
      </c>
      <c r="E19" s="259"/>
      <c r="F19" s="261"/>
      <c r="G19" s="259"/>
      <c r="H19" s="261"/>
      <c r="I19" s="259"/>
      <c r="J19" s="261"/>
      <c r="K19" s="259"/>
      <c r="L19" s="261"/>
      <c r="M19" s="270"/>
    </row>
    <row r="20" spans="1:15" s="54" customFormat="1" ht="13.5" thickBot="1" x14ac:dyDescent="0.3">
      <c r="A20" s="268"/>
      <c r="B20" s="273"/>
      <c r="C20" s="275"/>
      <c r="D20" s="258"/>
      <c r="E20" s="260"/>
      <c r="F20" s="262"/>
      <c r="G20" s="260"/>
      <c r="H20" s="262"/>
      <c r="I20" s="260"/>
      <c r="J20" s="262"/>
      <c r="K20" s="260"/>
      <c r="L20" s="262"/>
      <c r="M20" s="271"/>
    </row>
    <row r="21" spans="1:15" s="54" customFormat="1" ht="17.25" customHeight="1" thickBot="1" x14ac:dyDescent="0.3">
      <c r="A21" s="268"/>
      <c r="B21" s="148" t="s">
        <v>23</v>
      </c>
      <c r="C21" s="87"/>
      <c r="D21" s="92"/>
      <c r="E21" s="89"/>
      <c r="F21" s="90"/>
      <c r="G21" s="89"/>
      <c r="H21" s="90"/>
      <c r="I21" s="89"/>
      <c r="J21" s="90"/>
      <c r="K21" s="89"/>
      <c r="L21" s="90"/>
      <c r="M21" s="91"/>
    </row>
    <row r="22" spans="1:15" s="54" customFormat="1" ht="17.25" customHeight="1" thickTop="1" thickBot="1" x14ac:dyDescent="0.3">
      <c r="A22" s="269"/>
      <c r="B22" s="148" t="s">
        <v>24</v>
      </c>
      <c r="C22" s="87"/>
      <c r="D22" s="93"/>
      <c r="E22" s="94"/>
      <c r="F22" s="90"/>
      <c r="G22" s="89"/>
      <c r="H22" s="90"/>
      <c r="I22" s="89"/>
      <c r="J22" s="90"/>
      <c r="K22" s="89"/>
      <c r="L22" s="90"/>
      <c r="M22" s="91"/>
    </row>
    <row r="23" spans="1:15" s="54" customFormat="1" ht="17.25" customHeight="1" thickTop="1" x14ac:dyDescent="0.25"/>
    <row r="24" spans="1:15" ht="17.25" customHeight="1" x14ac:dyDescent="0.45">
      <c r="C24" s="185" t="s">
        <v>136</v>
      </c>
    </row>
  </sheetData>
  <mergeCells count="25">
    <mergeCell ref="K19:K20"/>
    <mergeCell ref="L19:L20"/>
    <mergeCell ref="M19:M20"/>
    <mergeCell ref="M17:M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A10:A13"/>
    <mergeCell ref="A14:A16"/>
    <mergeCell ref="A17:A22"/>
    <mergeCell ref="B17:B18"/>
    <mergeCell ref="C17:C18"/>
    <mergeCell ref="D17:D18"/>
    <mergeCell ref="D1:H2"/>
    <mergeCell ref="A3:B4"/>
    <mergeCell ref="C3:C4"/>
    <mergeCell ref="M3:M4"/>
    <mergeCell ref="A5:A7"/>
    <mergeCell ref="A8:A9"/>
  </mergeCells>
  <conditionalFormatting sqref="D7 D9 D13 D16">
    <cfRule type="cellIs" dxfId="5" priority="1" stopIfTrue="1" operator="notEqual">
      <formula>1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FC90E-4B1C-492E-96B4-DDD5A9FB8F8E}">
  <dimension ref="A1:O26"/>
  <sheetViews>
    <sheetView rightToLeft="1" workbookViewId="0">
      <selection activeCell="C3" sqref="C3:C4"/>
    </sheetView>
  </sheetViews>
  <sheetFormatPr defaultColWidth="9.1796875" defaultRowHeight="13" x14ac:dyDescent="0.3"/>
  <cols>
    <col min="1" max="1" width="8.26953125" style="8" bestFit="1" customWidth="1"/>
    <col min="2" max="2" width="36.81640625" style="8" customWidth="1"/>
    <col min="3" max="3" width="11.81640625" style="10" customWidth="1"/>
    <col min="4" max="8" width="9.1796875" style="8"/>
    <col min="9" max="9" width="7.26953125" style="8" customWidth="1"/>
    <col min="10" max="10" width="8" style="8" customWidth="1"/>
    <col min="11" max="11" width="8.1796875" style="10" customWidth="1"/>
    <col min="12" max="12" width="8.453125" style="8" customWidth="1"/>
    <col min="13" max="13" width="24" style="8" customWidth="1"/>
    <col min="14" max="16384" width="9.1796875" style="8"/>
  </cols>
  <sheetData>
    <row r="1" spans="1:15" ht="24.75" customHeight="1" thickTop="1" x14ac:dyDescent="0.3">
      <c r="A1" s="6" t="s">
        <v>25</v>
      </c>
      <c r="B1" s="7" t="s">
        <v>29</v>
      </c>
      <c r="C1" s="33" t="s">
        <v>20</v>
      </c>
      <c r="D1" s="247" t="s">
        <v>132</v>
      </c>
      <c r="E1" s="248"/>
      <c r="F1" s="248"/>
      <c r="G1" s="248"/>
      <c r="H1" s="249"/>
      <c r="I1" s="34" t="s">
        <v>0</v>
      </c>
      <c r="J1" s="43">
        <v>1</v>
      </c>
      <c r="K1" s="108" t="s">
        <v>21</v>
      </c>
      <c r="L1" s="65"/>
      <c r="M1" s="37" t="str">
        <f ca="1">CELL("filename")</f>
        <v>C:\Users\shirm\Desktop\גיבוי 150322\משרד החינוך\תוכניות חוויתיות לחינוך המיוחד\[מחוון 2022 מתוקן.xlsx]קריטריונים טיפוס</v>
      </c>
    </row>
    <row r="2" spans="1:15" ht="24.75" customHeight="1" thickBot="1" x14ac:dyDescent="0.35">
      <c r="A2" s="42" t="s">
        <v>28</v>
      </c>
      <c r="B2" s="9" t="s">
        <v>78</v>
      </c>
      <c r="C2" s="45" t="str">
        <f>'סיכום הצעות ODT'!C2</f>
        <v>49/10.2022</v>
      </c>
      <c r="D2" s="250"/>
      <c r="E2" s="251"/>
      <c r="F2" s="251"/>
      <c r="G2" s="251"/>
      <c r="H2" s="252"/>
      <c r="I2" s="38" t="s">
        <v>1</v>
      </c>
      <c r="J2" s="44">
        <v>2</v>
      </c>
      <c r="K2" s="109" t="s">
        <v>22</v>
      </c>
      <c r="L2" s="66"/>
      <c r="M2" s="41"/>
    </row>
    <row r="3" spans="1:15" s="54" customFormat="1" ht="17.25" customHeight="1" thickTop="1" x14ac:dyDescent="0.25">
      <c r="A3" s="263" t="s">
        <v>2</v>
      </c>
      <c r="B3" s="264"/>
      <c r="C3" s="255" t="s">
        <v>67</v>
      </c>
      <c r="D3" s="52" t="s">
        <v>3</v>
      </c>
      <c r="E3" s="53" t="s">
        <v>5</v>
      </c>
      <c r="F3" s="76">
        <v>1</v>
      </c>
      <c r="G3" s="53" t="s">
        <v>5</v>
      </c>
      <c r="H3" s="76">
        <v>2</v>
      </c>
      <c r="I3" s="53" t="s">
        <v>5</v>
      </c>
      <c r="J3" s="76">
        <v>3</v>
      </c>
      <c r="K3" s="53" t="s">
        <v>5</v>
      </c>
      <c r="L3" s="76">
        <v>4</v>
      </c>
      <c r="M3" s="255" t="s">
        <v>8</v>
      </c>
    </row>
    <row r="4" spans="1:15" s="54" customFormat="1" ht="17.25" customHeight="1" thickBot="1" x14ac:dyDescent="0.3">
      <c r="A4" s="265"/>
      <c r="B4" s="266"/>
      <c r="C4" s="256"/>
      <c r="D4" s="55" t="s">
        <v>4</v>
      </c>
      <c r="E4" s="56" t="s">
        <v>6</v>
      </c>
      <c r="F4" s="57" t="s">
        <v>7</v>
      </c>
      <c r="G4" s="56" t="s">
        <v>6</v>
      </c>
      <c r="H4" s="57" t="s">
        <v>7</v>
      </c>
      <c r="I4" s="56" t="s">
        <v>6</v>
      </c>
      <c r="J4" s="57" t="s">
        <v>7</v>
      </c>
      <c r="K4" s="56" t="s">
        <v>6</v>
      </c>
      <c r="L4" s="57" t="s">
        <v>7</v>
      </c>
      <c r="M4" s="256"/>
      <c r="O4" s="58"/>
    </row>
    <row r="5" spans="1:15" s="54" customFormat="1" ht="26.5" thickTop="1" x14ac:dyDescent="0.25">
      <c r="A5" s="267" t="s">
        <v>68</v>
      </c>
      <c r="B5" s="147" t="s">
        <v>135</v>
      </c>
      <c r="C5" s="139" t="s">
        <v>62</v>
      </c>
      <c r="D5" s="60">
        <v>0.7</v>
      </c>
      <c r="E5" s="67"/>
      <c r="F5" s="68"/>
      <c r="G5" s="67"/>
      <c r="H5" s="68"/>
      <c r="I5" s="67"/>
      <c r="J5" s="68"/>
      <c r="K5" s="67"/>
      <c r="L5" s="68"/>
      <c r="M5" s="136" t="s">
        <v>63</v>
      </c>
    </row>
    <row r="6" spans="1:15" s="54" customFormat="1" ht="17.25" customHeight="1" thickBot="1" x14ac:dyDescent="0.3">
      <c r="A6" s="268"/>
      <c r="B6" s="77" t="s">
        <v>27</v>
      </c>
      <c r="C6" s="59" t="s">
        <v>19</v>
      </c>
      <c r="D6" s="78">
        <v>0.3</v>
      </c>
      <c r="E6" s="67"/>
      <c r="F6" s="79"/>
      <c r="G6" s="67"/>
      <c r="H6" s="79"/>
      <c r="I6" s="67"/>
      <c r="J6" s="79"/>
      <c r="K6" s="67"/>
      <c r="L6" s="79"/>
      <c r="M6" s="137" t="s">
        <v>63</v>
      </c>
    </row>
    <row r="7" spans="1:15" s="54" customFormat="1" ht="17.25" customHeight="1" thickBot="1" x14ac:dyDescent="0.3">
      <c r="A7" s="269"/>
      <c r="B7" s="86" t="s">
        <v>9</v>
      </c>
      <c r="C7" s="87"/>
      <c r="D7" s="88">
        <f>SUM(D5:D6)</f>
        <v>1</v>
      </c>
      <c r="E7" s="89"/>
      <c r="F7" s="90"/>
      <c r="G7" s="89"/>
      <c r="H7" s="90"/>
      <c r="I7" s="89"/>
      <c r="J7" s="90"/>
      <c r="K7" s="89"/>
      <c r="L7" s="90"/>
      <c r="M7" s="91"/>
    </row>
    <row r="8" spans="1:15" s="54" customFormat="1" ht="17.25" customHeight="1" thickTop="1" thickBot="1" x14ac:dyDescent="0.3">
      <c r="A8" s="267" t="s">
        <v>129</v>
      </c>
      <c r="B8" s="77" t="s">
        <v>129</v>
      </c>
      <c r="C8" s="139" t="s">
        <v>130</v>
      </c>
      <c r="D8" s="81">
        <v>1</v>
      </c>
      <c r="E8" s="179"/>
      <c r="F8" s="180"/>
      <c r="G8" s="179"/>
      <c r="H8" s="180"/>
      <c r="I8" s="179"/>
      <c r="J8" s="180"/>
      <c r="K8" s="179"/>
      <c r="L8" s="180"/>
      <c r="M8" s="178"/>
    </row>
    <row r="9" spans="1:15" s="54" customFormat="1" ht="17.25" customHeight="1" thickBot="1" x14ac:dyDescent="0.3">
      <c r="A9" s="269"/>
      <c r="B9" s="86" t="s">
        <v>9</v>
      </c>
      <c r="C9" s="86" t="s">
        <v>19</v>
      </c>
      <c r="D9" s="88">
        <v>1</v>
      </c>
      <c r="E9" s="86"/>
      <c r="F9" s="86"/>
      <c r="G9" s="86"/>
      <c r="H9" s="86"/>
      <c r="I9" s="86"/>
      <c r="J9" s="86"/>
      <c r="K9" s="86"/>
      <c r="L9" s="86"/>
      <c r="M9" s="178"/>
    </row>
    <row r="10" spans="1:15" s="54" customFormat="1" ht="17.25" customHeight="1" thickTop="1" thickBot="1" x14ac:dyDescent="0.3">
      <c r="A10" s="267" t="s">
        <v>34</v>
      </c>
      <c r="B10" s="80" t="s">
        <v>34</v>
      </c>
      <c r="C10" s="59" t="s">
        <v>19</v>
      </c>
      <c r="D10" s="81">
        <v>1</v>
      </c>
      <c r="E10" s="67"/>
      <c r="F10" s="69"/>
      <c r="G10" s="67"/>
      <c r="H10" s="69"/>
      <c r="I10" s="67"/>
      <c r="J10" s="79"/>
      <c r="K10" s="67"/>
      <c r="L10" s="79"/>
      <c r="M10" s="137" t="s">
        <v>63</v>
      </c>
    </row>
    <row r="11" spans="1:15" s="54" customFormat="1" ht="17.25" customHeight="1" thickBot="1" x14ac:dyDescent="0.3">
      <c r="A11" s="269"/>
      <c r="B11" s="86" t="s">
        <v>9</v>
      </c>
      <c r="C11" s="87"/>
      <c r="D11" s="88">
        <f>SUM(D10)</f>
        <v>1</v>
      </c>
      <c r="E11" s="89"/>
      <c r="F11" s="90"/>
      <c r="G11" s="89"/>
      <c r="H11" s="90"/>
      <c r="I11" s="89"/>
      <c r="J11" s="90"/>
      <c r="K11" s="89"/>
      <c r="L11" s="90"/>
      <c r="M11" s="91"/>
    </row>
    <row r="12" spans="1:15" s="54" customFormat="1" ht="17.25" customHeight="1" thickTop="1" x14ac:dyDescent="0.25">
      <c r="A12" s="267" t="s">
        <v>92</v>
      </c>
      <c r="B12" s="80" t="s">
        <v>93</v>
      </c>
      <c r="C12" s="59" t="s">
        <v>19</v>
      </c>
      <c r="D12" s="78">
        <v>0.7</v>
      </c>
      <c r="E12" s="67"/>
      <c r="F12" s="68"/>
      <c r="G12" s="70"/>
      <c r="H12" s="68"/>
      <c r="I12" s="70"/>
      <c r="J12" s="79"/>
      <c r="K12" s="70"/>
      <c r="L12" s="79"/>
      <c r="M12" s="137" t="s">
        <v>63</v>
      </c>
    </row>
    <row r="13" spans="1:15" s="54" customFormat="1" ht="17.25" customHeight="1" x14ac:dyDescent="0.25">
      <c r="A13" s="268"/>
      <c r="B13" s="61" t="s">
        <v>94</v>
      </c>
      <c r="C13" s="59" t="s">
        <v>19</v>
      </c>
      <c r="D13" s="62">
        <v>0.2</v>
      </c>
      <c r="E13" s="67"/>
      <c r="F13" s="69"/>
      <c r="G13" s="71"/>
      <c r="H13" s="69"/>
      <c r="I13" s="71"/>
      <c r="J13" s="69"/>
      <c r="K13" s="71"/>
      <c r="L13" s="69"/>
      <c r="M13" s="138" t="s">
        <v>63</v>
      </c>
    </row>
    <row r="14" spans="1:15" s="54" customFormat="1" ht="17.25" customHeight="1" thickBot="1" x14ac:dyDescent="0.3">
      <c r="A14" s="268"/>
      <c r="B14" s="80" t="s">
        <v>95</v>
      </c>
      <c r="C14" s="59" t="s">
        <v>19</v>
      </c>
      <c r="D14" s="62">
        <v>0.1</v>
      </c>
      <c r="E14" s="67"/>
      <c r="F14" s="69"/>
      <c r="G14" s="71"/>
      <c r="H14" s="69"/>
      <c r="I14" s="71"/>
      <c r="J14" s="69"/>
      <c r="K14" s="71"/>
      <c r="L14" s="69"/>
      <c r="M14" s="138" t="s">
        <v>63</v>
      </c>
    </row>
    <row r="15" spans="1:15" s="54" customFormat="1" ht="17.25" customHeight="1" thickBot="1" x14ac:dyDescent="0.3">
      <c r="A15" s="269"/>
      <c r="B15" s="86" t="s">
        <v>9</v>
      </c>
      <c r="C15" s="87"/>
      <c r="D15" s="88">
        <f>SUM(D12:D14)</f>
        <v>0.99999999999999989</v>
      </c>
      <c r="E15" s="89"/>
      <c r="F15" s="90"/>
      <c r="G15" s="89"/>
      <c r="H15" s="90"/>
      <c r="I15" s="89"/>
      <c r="J15" s="90"/>
      <c r="K15" s="89"/>
      <c r="L15" s="90"/>
      <c r="M15" s="91"/>
    </row>
    <row r="16" spans="1:15" s="54" customFormat="1" ht="17.25" customHeight="1" thickTop="1" x14ac:dyDescent="0.25">
      <c r="A16" s="267" t="s">
        <v>79</v>
      </c>
      <c r="B16" s="80" t="s">
        <v>80</v>
      </c>
      <c r="C16" s="59" t="s">
        <v>19</v>
      </c>
      <c r="D16" s="78">
        <v>0.6</v>
      </c>
      <c r="E16" s="67"/>
      <c r="F16" s="68"/>
      <c r="G16" s="70"/>
      <c r="H16" s="68"/>
      <c r="I16" s="70"/>
      <c r="J16" s="79"/>
      <c r="K16" s="70"/>
      <c r="L16" s="79"/>
      <c r="M16" s="137" t="s">
        <v>63</v>
      </c>
    </row>
    <row r="17" spans="1:15" s="54" customFormat="1" ht="17.25" customHeight="1" thickBot="1" x14ac:dyDescent="0.3">
      <c r="A17" s="268"/>
      <c r="B17" s="61" t="s">
        <v>81</v>
      </c>
      <c r="C17" s="59" t="s">
        <v>19</v>
      </c>
      <c r="D17" s="62">
        <v>0.4</v>
      </c>
      <c r="E17" s="67"/>
      <c r="F17" s="69"/>
      <c r="G17" s="71"/>
      <c r="H17" s="69"/>
      <c r="I17" s="71"/>
      <c r="J17" s="69"/>
      <c r="K17" s="71"/>
      <c r="L17" s="69"/>
      <c r="M17" s="138" t="s">
        <v>63</v>
      </c>
    </row>
    <row r="18" spans="1:15" s="54" customFormat="1" ht="17.25" customHeight="1" thickBot="1" x14ac:dyDescent="0.3">
      <c r="A18" s="269"/>
      <c r="B18" s="86" t="s">
        <v>9</v>
      </c>
      <c r="C18" s="87"/>
      <c r="D18" s="88">
        <f>SUM(D16:D17)</f>
        <v>1</v>
      </c>
      <c r="E18" s="89"/>
      <c r="F18" s="90"/>
      <c r="G18" s="89"/>
      <c r="H18" s="90"/>
      <c r="I18" s="89"/>
      <c r="J18" s="90"/>
      <c r="K18" s="89"/>
      <c r="L18" s="90"/>
      <c r="M18" s="91"/>
    </row>
    <row r="19" spans="1:15" s="54" customFormat="1" ht="17.25" customHeight="1" thickTop="1" x14ac:dyDescent="0.25">
      <c r="A19" s="267" t="s">
        <v>69</v>
      </c>
      <c r="B19" s="253" t="s">
        <v>2</v>
      </c>
      <c r="C19" s="255" t="s">
        <v>65</v>
      </c>
      <c r="D19" s="255" t="s">
        <v>66</v>
      </c>
      <c r="E19" s="53" t="s">
        <v>5</v>
      </c>
      <c r="F19" s="76">
        <v>1</v>
      </c>
      <c r="G19" s="53" t="s">
        <v>5</v>
      </c>
      <c r="H19" s="76">
        <v>2</v>
      </c>
      <c r="I19" s="53" t="s">
        <v>5</v>
      </c>
      <c r="J19" s="76">
        <v>3</v>
      </c>
      <c r="K19" s="53" t="s">
        <v>5</v>
      </c>
      <c r="L19" s="76">
        <v>4</v>
      </c>
      <c r="M19" s="255" t="s">
        <v>8</v>
      </c>
    </row>
    <row r="20" spans="1:15" s="54" customFormat="1" ht="17.25" customHeight="1" thickBot="1" x14ac:dyDescent="0.3">
      <c r="A20" s="268"/>
      <c r="B20" s="254"/>
      <c r="C20" s="256"/>
      <c r="D20" s="256"/>
      <c r="E20" s="56" t="s">
        <v>6</v>
      </c>
      <c r="F20" s="57" t="s">
        <v>7</v>
      </c>
      <c r="G20" s="56" t="s">
        <v>6</v>
      </c>
      <c r="H20" s="57" t="s">
        <v>7</v>
      </c>
      <c r="I20" s="56" t="s">
        <v>6</v>
      </c>
      <c r="J20" s="57" t="s">
        <v>7</v>
      </c>
      <c r="K20" s="56" t="s">
        <v>6</v>
      </c>
      <c r="L20" s="57" t="s">
        <v>7</v>
      </c>
      <c r="M20" s="256"/>
      <c r="O20" s="58"/>
    </row>
    <row r="21" spans="1:15" s="54" customFormat="1" ht="13.5" thickTop="1" x14ac:dyDescent="0.25">
      <c r="A21" s="268"/>
      <c r="B21" s="276" t="s">
        <v>131</v>
      </c>
      <c r="C21" s="279" t="s">
        <v>82</v>
      </c>
      <c r="D21" s="281">
        <v>350</v>
      </c>
      <c r="E21" s="72"/>
      <c r="F21" s="84"/>
      <c r="G21" s="85"/>
      <c r="H21" s="84"/>
      <c r="I21" s="85"/>
      <c r="J21" s="84"/>
      <c r="K21" s="85"/>
      <c r="L21" s="84"/>
      <c r="M21" s="82"/>
    </row>
    <row r="22" spans="1:15" s="54" customFormat="1" x14ac:dyDescent="0.25">
      <c r="A22" s="268"/>
      <c r="B22" s="277"/>
      <c r="C22" s="280"/>
      <c r="D22" s="282"/>
      <c r="E22" s="72"/>
      <c r="F22" s="73"/>
      <c r="G22" s="74"/>
      <c r="H22" s="73"/>
      <c r="I22" s="74"/>
      <c r="J22" s="73"/>
      <c r="K22" s="74"/>
      <c r="L22" s="73"/>
      <c r="M22" s="63"/>
    </row>
    <row r="23" spans="1:15" s="54" customFormat="1" ht="13.5" thickBot="1" x14ac:dyDescent="0.3">
      <c r="A23" s="268"/>
      <c r="B23" s="278"/>
      <c r="C23" s="275"/>
      <c r="D23" s="258"/>
      <c r="E23" s="72"/>
      <c r="F23" s="73"/>
      <c r="G23" s="74"/>
      <c r="H23" s="73"/>
      <c r="I23" s="74"/>
      <c r="J23" s="73"/>
      <c r="K23" s="74"/>
      <c r="L23" s="73"/>
      <c r="M23" s="64"/>
    </row>
    <row r="24" spans="1:15" s="54" customFormat="1" ht="17.25" customHeight="1" thickBot="1" x14ac:dyDescent="0.3">
      <c r="A24" s="268"/>
      <c r="B24" s="148" t="s">
        <v>23</v>
      </c>
      <c r="C24" s="87"/>
      <c r="D24" s="92"/>
      <c r="E24" s="89"/>
      <c r="F24" s="90"/>
      <c r="G24" s="89"/>
      <c r="H24" s="90"/>
      <c r="I24" s="89"/>
      <c r="J24" s="90"/>
      <c r="K24" s="89"/>
      <c r="L24" s="90"/>
      <c r="M24" s="91"/>
    </row>
    <row r="25" spans="1:15" s="54" customFormat="1" ht="17.25" customHeight="1" thickTop="1" thickBot="1" x14ac:dyDescent="0.3">
      <c r="A25" s="269"/>
      <c r="B25" s="148" t="s">
        <v>24</v>
      </c>
      <c r="C25" s="87"/>
      <c r="D25" s="93"/>
      <c r="E25" s="94"/>
      <c r="F25" s="90"/>
      <c r="G25" s="89"/>
      <c r="H25" s="90"/>
      <c r="I25" s="89"/>
      <c r="J25" s="90"/>
      <c r="K25" s="89"/>
      <c r="L25" s="90"/>
      <c r="M25" s="91"/>
    </row>
    <row r="26" spans="1:15" s="54" customFormat="1" ht="17.25" customHeight="1" thickTop="1" x14ac:dyDescent="0.25"/>
  </sheetData>
  <mergeCells count="17">
    <mergeCell ref="M19:M20"/>
    <mergeCell ref="A8:A9"/>
    <mergeCell ref="B21:B23"/>
    <mergeCell ref="C21:C23"/>
    <mergeCell ref="D21:D23"/>
    <mergeCell ref="A12:A15"/>
    <mergeCell ref="A16:A18"/>
    <mergeCell ref="A19:A25"/>
    <mergeCell ref="B19:B20"/>
    <mergeCell ref="C19:C20"/>
    <mergeCell ref="D19:D20"/>
    <mergeCell ref="A10:A11"/>
    <mergeCell ref="D1:H2"/>
    <mergeCell ref="A3:B4"/>
    <mergeCell ref="C3:C4"/>
    <mergeCell ref="M3:M4"/>
    <mergeCell ref="A5:A7"/>
  </mergeCells>
  <conditionalFormatting sqref="D7 D11 D15 D18">
    <cfRule type="cellIs" dxfId="4" priority="2" stopIfTrue="1" operator="notEqual">
      <formula>1</formula>
    </cfRule>
  </conditionalFormatting>
  <conditionalFormatting sqref="D9">
    <cfRule type="cellIs" dxfId="3" priority="1" stopIfTrue="1" operator="notEqual">
      <formula>1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1"/>
  <sheetViews>
    <sheetView rightToLeft="1" view="pageBreakPreview" zoomScaleNormal="100" zoomScaleSheetLayoutView="100" workbookViewId="0">
      <selection activeCell="C3" sqref="C3"/>
    </sheetView>
  </sheetViews>
  <sheetFormatPr defaultColWidth="9.1796875" defaultRowHeight="17.25" customHeight="1" x14ac:dyDescent="0.3"/>
  <cols>
    <col min="1" max="1" width="6.26953125" style="11" customWidth="1"/>
    <col min="2" max="2" width="21.81640625" style="11" customWidth="1"/>
    <col min="3" max="3" width="12.81640625" style="11" customWidth="1"/>
    <col min="4" max="8" width="12.7265625" style="11" customWidth="1"/>
    <col min="9" max="9" width="10.7265625" style="11" customWidth="1"/>
    <col min="10" max="10" width="8.7265625" style="11" customWidth="1"/>
    <col min="11" max="11" width="9.7265625" style="11" bestFit="1" customWidth="1"/>
    <col min="12" max="12" width="24.1796875" style="11" customWidth="1"/>
    <col min="13" max="16384" width="9.1796875" style="11"/>
  </cols>
  <sheetData>
    <row r="1" spans="1:12" s="8" customFormat="1" ht="19.5" customHeight="1" thickTop="1" x14ac:dyDescent="0.3">
      <c r="A1" s="298" t="s">
        <v>18</v>
      </c>
      <c r="B1" s="299"/>
      <c r="C1" s="33" t="s">
        <v>20</v>
      </c>
      <c r="D1" s="247" t="s">
        <v>117</v>
      </c>
      <c r="E1" s="248"/>
      <c r="F1" s="248"/>
      <c r="G1" s="248"/>
      <c r="H1" s="249"/>
      <c r="I1" s="34" t="s">
        <v>0</v>
      </c>
      <c r="J1" s="35">
        <v>2</v>
      </c>
      <c r="K1" s="36" t="s">
        <v>21</v>
      </c>
      <c r="L1" s="37" t="str">
        <f ca="1">CELL("filename")</f>
        <v>C:\Users\shirm\Desktop\גיבוי 150322\משרד החינוך\תוכניות חוויתיות לחינוך המיוחד\[מחוון 2022 מתוקן.xlsx]קריטריונים טיפוס</v>
      </c>
    </row>
    <row r="2" spans="1:12" s="8" customFormat="1" ht="19.5" customHeight="1" thickBot="1" x14ac:dyDescent="0.35">
      <c r="A2" s="300" t="s">
        <v>78</v>
      </c>
      <c r="B2" s="301"/>
      <c r="C2" s="45" t="str">
        <f>'סיכום הצעות ODT'!C2</f>
        <v>49/10.2022</v>
      </c>
      <c r="D2" s="250"/>
      <c r="E2" s="251"/>
      <c r="F2" s="251"/>
      <c r="G2" s="251"/>
      <c r="H2" s="252"/>
      <c r="I2" s="38" t="s">
        <v>1</v>
      </c>
      <c r="J2" s="39">
        <v>2</v>
      </c>
      <c r="K2" s="40" t="s">
        <v>22</v>
      </c>
      <c r="L2" s="41"/>
    </row>
    <row r="3" spans="1:12" s="15" customFormat="1" ht="17.25" customHeight="1" thickTop="1" thickBot="1" x14ac:dyDescent="0.35">
      <c r="A3" s="12"/>
      <c r="B3" s="13"/>
      <c r="C3" s="14"/>
      <c r="D3" s="293" t="s">
        <v>30</v>
      </c>
      <c r="E3" s="294"/>
      <c r="F3" s="294"/>
      <c r="G3" s="294"/>
      <c r="H3" s="5">
        <f>+C23</f>
        <v>0.6</v>
      </c>
      <c r="I3" s="13" t="s">
        <v>31</v>
      </c>
      <c r="J3" s="5">
        <f>+C24</f>
        <v>0.4</v>
      </c>
      <c r="K3" s="13" t="s">
        <v>17</v>
      </c>
      <c r="L3" s="14"/>
    </row>
    <row r="4" spans="1:12" s="104" customFormat="1" ht="20.149999999999999" customHeight="1" thickTop="1" x14ac:dyDescent="0.25">
      <c r="A4" s="308" t="s">
        <v>10</v>
      </c>
      <c r="B4" s="325" t="s">
        <v>11</v>
      </c>
      <c r="C4" s="311" t="s">
        <v>12</v>
      </c>
      <c r="D4" s="317" t="s">
        <v>38</v>
      </c>
      <c r="E4" s="305" t="s">
        <v>34</v>
      </c>
      <c r="F4" s="305" t="s">
        <v>92</v>
      </c>
      <c r="G4" s="305" t="s">
        <v>79</v>
      </c>
      <c r="H4" s="314" t="s">
        <v>39</v>
      </c>
      <c r="I4" s="317" t="s">
        <v>40</v>
      </c>
      <c r="J4" s="314" t="s">
        <v>41</v>
      </c>
      <c r="K4" s="322" t="s">
        <v>77</v>
      </c>
      <c r="L4" s="311" t="s">
        <v>43</v>
      </c>
    </row>
    <row r="5" spans="1:12" s="104" customFormat="1" ht="20.149999999999999" customHeight="1" x14ac:dyDescent="0.25">
      <c r="A5" s="309"/>
      <c r="B5" s="326"/>
      <c r="C5" s="312"/>
      <c r="D5" s="318"/>
      <c r="E5" s="306"/>
      <c r="F5" s="306"/>
      <c r="G5" s="306"/>
      <c r="H5" s="315"/>
      <c r="I5" s="318"/>
      <c r="J5" s="315"/>
      <c r="K5" s="323"/>
      <c r="L5" s="312"/>
    </row>
    <row r="6" spans="1:12" s="104" customFormat="1" ht="20.149999999999999" customHeight="1" thickBot="1" x14ac:dyDescent="0.3">
      <c r="A6" s="309"/>
      <c r="B6" s="326"/>
      <c r="C6" s="313"/>
      <c r="D6" s="319"/>
      <c r="E6" s="307"/>
      <c r="F6" s="307"/>
      <c r="G6" s="307"/>
      <c r="H6" s="316"/>
      <c r="I6" s="319"/>
      <c r="J6" s="316"/>
      <c r="K6" s="324"/>
      <c r="L6" s="312"/>
    </row>
    <row r="7" spans="1:12" s="105" customFormat="1" ht="18" customHeight="1" thickTop="1" thickBot="1" x14ac:dyDescent="0.3">
      <c r="A7" s="310"/>
      <c r="B7" s="327"/>
      <c r="C7" s="16" t="s">
        <v>13</v>
      </c>
      <c r="D7" s="1">
        <v>0.4</v>
      </c>
      <c r="E7" s="2">
        <v>0.15</v>
      </c>
      <c r="F7" s="2">
        <v>0.25</v>
      </c>
      <c r="G7" s="2">
        <v>0.2</v>
      </c>
      <c r="H7" s="3">
        <f>SUM(D7:G7)</f>
        <v>1</v>
      </c>
      <c r="I7" s="1">
        <v>1</v>
      </c>
      <c r="J7" s="3">
        <v>1</v>
      </c>
      <c r="K7" s="4"/>
      <c r="L7" s="313"/>
    </row>
    <row r="8" spans="1:12" s="99" customFormat="1" ht="17.25" customHeight="1" thickTop="1" x14ac:dyDescent="0.25">
      <c r="A8" s="304">
        <v>1</v>
      </c>
      <c r="B8" s="302"/>
      <c r="C8" s="95" t="s">
        <v>14</v>
      </c>
      <c r="D8" s="96"/>
      <c r="E8" s="97"/>
      <c r="F8" s="98"/>
      <c r="G8" s="98"/>
      <c r="H8" s="285"/>
      <c r="I8" s="98"/>
      <c r="J8" s="285"/>
      <c r="K8" s="287"/>
      <c r="L8" s="295"/>
    </row>
    <row r="9" spans="1:12" s="99" customFormat="1" ht="17.25" customHeight="1" x14ac:dyDescent="0.25">
      <c r="A9" s="297"/>
      <c r="B9" s="303"/>
      <c r="C9" s="100" t="s">
        <v>15</v>
      </c>
      <c r="D9" s="101"/>
      <c r="E9" s="102"/>
      <c r="F9" s="102"/>
      <c r="G9" s="102"/>
      <c r="H9" s="284"/>
      <c r="I9" s="101"/>
      <c r="J9" s="284"/>
      <c r="K9" s="288"/>
      <c r="L9" s="291"/>
    </row>
    <row r="10" spans="1:12" s="99" customFormat="1" ht="17.25" customHeight="1" x14ac:dyDescent="0.25">
      <c r="A10" s="296">
        <v>2</v>
      </c>
      <c r="B10" s="303"/>
      <c r="C10" s="103" t="s">
        <v>14</v>
      </c>
      <c r="D10" s="96"/>
      <c r="E10" s="97"/>
      <c r="F10" s="98"/>
      <c r="G10" s="98"/>
      <c r="H10" s="283"/>
      <c r="I10" s="98"/>
      <c r="J10" s="283"/>
      <c r="K10" s="289"/>
      <c r="L10" s="291"/>
    </row>
    <row r="11" spans="1:12" s="99" customFormat="1" ht="17.25" customHeight="1" x14ac:dyDescent="0.25">
      <c r="A11" s="297"/>
      <c r="B11" s="303"/>
      <c r="C11" s="100" t="s">
        <v>15</v>
      </c>
      <c r="D11" s="101"/>
      <c r="E11" s="102"/>
      <c r="F11" s="102"/>
      <c r="G11" s="102"/>
      <c r="H11" s="284"/>
      <c r="I11" s="101"/>
      <c r="J11" s="284"/>
      <c r="K11" s="288"/>
      <c r="L11" s="291"/>
    </row>
    <row r="12" spans="1:12" s="99" customFormat="1" ht="17.25" customHeight="1" x14ac:dyDescent="0.25">
      <c r="A12" s="296">
        <v>3</v>
      </c>
      <c r="B12" s="303"/>
      <c r="C12" s="103" t="s">
        <v>14</v>
      </c>
      <c r="D12" s="96"/>
      <c r="E12" s="97"/>
      <c r="F12" s="98"/>
      <c r="G12" s="98"/>
      <c r="H12" s="283"/>
      <c r="I12" s="98"/>
      <c r="J12" s="283"/>
      <c r="K12" s="289"/>
      <c r="L12" s="291"/>
    </row>
    <row r="13" spans="1:12" s="99" customFormat="1" ht="17.25" customHeight="1" x14ac:dyDescent="0.25">
      <c r="A13" s="297"/>
      <c r="B13" s="303"/>
      <c r="C13" s="100" t="s">
        <v>15</v>
      </c>
      <c r="D13" s="101"/>
      <c r="E13" s="102"/>
      <c r="F13" s="102"/>
      <c r="G13" s="102"/>
      <c r="H13" s="284"/>
      <c r="I13" s="101"/>
      <c r="J13" s="284"/>
      <c r="K13" s="288"/>
      <c r="L13" s="291"/>
    </row>
    <row r="14" spans="1:12" s="99" customFormat="1" ht="17.25" customHeight="1" x14ac:dyDescent="0.25">
      <c r="A14" s="296">
        <v>4</v>
      </c>
      <c r="B14" s="303"/>
      <c r="C14" s="103" t="s">
        <v>14</v>
      </c>
      <c r="D14" s="96"/>
      <c r="E14" s="97"/>
      <c r="F14" s="98"/>
      <c r="G14" s="98"/>
      <c r="H14" s="283"/>
      <c r="I14" s="98"/>
      <c r="J14" s="283"/>
      <c r="K14" s="289"/>
      <c r="L14" s="291"/>
    </row>
    <row r="15" spans="1:12" s="99" customFormat="1" ht="17.25" customHeight="1" x14ac:dyDescent="0.25">
      <c r="A15" s="297"/>
      <c r="B15" s="303"/>
      <c r="C15" s="100" t="s">
        <v>15</v>
      </c>
      <c r="D15" s="101"/>
      <c r="E15" s="102"/>
      <c r="F15" s="102"/>
      <c r="G15" s="102"/>
      <c r="H15" s="284"/>
      <c r="I15" s="101"/>
      <c r="J15" s="284"/>
      <c r="K15" s="288"/>
      <c r="L15" s="291"/>
    </row>
    <row r="16" spans="1:12" s="99" customFormat="1" ht="17.25" customHeight="1" x14ac:dyDescent="0.25">
      <c r="A16" s="296">
        <v>5</v>
      </c>
      <c r="B16" s="303"/>
      <c r="C16" s="103" t="s">
        <v>14</v>
      </c>
      <c r="D16" s="96"/>
      <c r="E16" s="97"/>
      <c r="F16" s="98"/>
      <c r="G16" s="98"/>
      <c r="H16" s="283"/>
      <c r="I16" s="98"/>
      <c r="J16" s="283"/>
      <c r="K16" s="289"/>
      <c r="L16" s="291"/>
    </row>
    <row r="17" spans="1:12" s="99" customFormat="1" ht="17.25" customHeight="1" x14ac:dyDescent="0.25">
      <c r="A17" s="297"/>
      <c r="B17" s="303"/>
      <c r="C17" s="100" t="s">
        <v>15</v>
      </c>
      <c r="D17" s="101"/>
      <c r="E17" s="102"/>
      <c r="F17" s="102"/>
      <c r="G17" s="102"/>
      <c r="H17" s="284"/>
      <c r="I17" s="101"/>
      <c r="J17" s="284"/>
      <c r="K17" s="288"/>
      <c r="L17" s="291"/>
    </row>
    <row r="18" spans="1:12" s="99" customFormat="1" ht="17.25" customHeight="1" x14ac:dyDescent="0.25">
      <c r="A18" s="296">
        <v>6</v>
      </c>
      <c r="B18" s="303"/>
      <c r="C18" s="103" t="s">
        <v>14</v>
      </c>
      <c r="D18" s="96"/>
      <c r="E18" s="97"/>
      <c r="F18" s="98"/>
      <c r="G18" s="98"/>
      <c r="H18" s="283"/>
      <c r="I18" s="98"/>
      <c r="J18" s="283"/>
      <c r="K18" s="289"/>
      <c r="L18" s="291"/>
    </row>
    <row r="19" spans="1:12" s="99" customFormat="1" ht="17.25" customHeight="1" thickBot="1" x14ac:dyDescent="0.3">
      <c r="A19" s="320"/>
      <c r="B19" s="321"/>
      <c r="C19" s="100" t="s">
        <v>15</v>
      </c>
      <c r="D19" s="101"/>
      <c r="E19" s="102"/>
      <c r="F19" s="102"/>
      <c r="G19" s="102"/>
      <c r="H19" s="286"/>
      <c r="I19" s="101"/>
      <c r="J19" s="286"/>
      <c r="K19" s="290"/>
      <c r="L19" s="292"/>
    </row>
    <row r="20" spans="1:12" ht="17.25" customHeight="1" thickTop="1" thickBot="1" x14ac:dyDescent="0.35">
      <c r="A20" s="32"/>
      <c r="B20" s="18"/>
      <c r="C20" s="19"/>
      <c r="D20" s="28"/>
      <c r="E20" s="29"/>
      <c r="F20" s="29"/>
      <c r="G20" s="29"/>
      <c r="H20" s="30"/>
      <c r="I20" s="46">
        <f>MIN(I8,I10,I12,I14,I16,I18)</f>
        <v>0</v>
      </c>
      <c r="J20" s="30"/>
      <c r="K20" s="28"/>
      <c r="L20" s="31"/>
    </row>
    <row r="21" spans="1:12" ht="17.25" customHeight="1" thickTop="1" x14ac:dyDescent="0.3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2"/>
    </row>
    <row r="22" spans="1:12" ht="17.25" customHeight="1" x14ac:dyDescent="0.3">
      <c r="A22" s="23"/>
      <c r="L22" s="17"/>
    </row>
    <row r="23" spans="1:12" ht="17.25" customHeight="1" x14ac:dyDescent="0.3">
      <c r="A23" s="23"/>
      <c r="B23" s="50" t="s">
        <v>32</v>
      </c>
      <c r="C23" s="49">
        <v>0.6</v>
      </c>
      <c r="L23" s="17"/>
    </row>
    <row r="24" spans="1:12" ht="17.25" customHeight="1" x14ac:dyDescent="0.3">
      <c r="A24" s="23"/>
      <c r="B24" s="50" t="s">
        <v>33</v>
      </c>
      <c r="C24" s="49">
        <v>0.4</v>
      </c>
      <c r="L24" s="17"/>
    </row>
    <row r="25" spans="1:12" ht="17.25" customHeight="1" x14ac:dyDescent="0.3">
      <c r="A25" s="23"/>
      <c r="B25" s="50" t="s">
        <v>16</v>
      </c>
      <c r="C25" s="49">
        <f>SUM(C23:C24)</f>
        <v>1</v>
      </c>
      <c r="L25" s="17"/>
    </row>
    <row r="26" spans="1:12" ht="17.25" customHeight="1" x14ac:dyDescent="0.3">
      <c r="A26" s="23"/>
      <c r="B26" s="50"/>
      <c r="C26" s="48"/>
      <c r="L26" s="17"/>
    </row>
    <row r="27" spans="1:12" ht="42.75" customHeight="1" x14ac:dyDescent="0.3">
      <c r="A27" s="23"/>
      <c r="B27" s="51" t="s">
        <v>26</v>
      </c>
      <c r="C27" s="49">
        <v>0.8</v>
      </c>
      <c r="L27" s="17"/>
    </row>
    <row r="28" spans="1:12" ht="17.25" customHeight="1" x14ac:dyDescent="0.3">
      <c r="A28" s="23"/>
      <c r="C28" s="24"/>
      <c r="L28" s="17"/>
    </row>
    <row r="29" spans="1:12" ht="17.25" customHeight="1" x14ac:dyDescent="0.35">
      <c r="A29" s="23"/>
      <c r="B29" s="47" t="s">
        <v>35</v>
      </c>
      <c r="C29" s="15"/>
      <c r="D29" s="15"/>
      <c r="E29" s="15"/>
      <c r="F29" s="49">
        <v>0.7</v>
      </c>
      <c r="L29" s="17"/>
    </row>
    <row r="30" spans="1:12" ht="17.25" customHeight="1" thickBot="1" x14ac:dyDescent="0.35">
      <c r="A30" s="25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7"/>
    </row>
    <row r="31" spans="1:12" ht="17.25" customHeight="1" thickTop="1" x14ac:dyDescent="0.3"/>
  </sheetData>
  <mergeCells count="52">
    <mergeCell ref="K4:K6"/>
    <mergeCell ref="B4:B7"/>
    <mergeCell ref="C4:C6"/>
    <mergeCell ref="D4:D6"/>
    <mergeCell ref="E4:E6"/>
    <mergeCell ref="F4:F6"/>
    <mergeCell ref="A14:A15"/>
    <mergeCell ref="A16:A17"/>
    <mergeCell ref="A18:A19"/>
    <mergeCell ref="B12:B13"/>
    <mergeCell ref="B14:B15"/>
    <mergeCell ref="B16:B17"/>
    <mergeCell ref="B18:B19"/>
    <mergeCell ref="D3:G3"/>
    <mergeCell ref="D1:H2"/>
    <mergeCell ref="L8:L9"/>
    <mergeCell ref="A12:A13"/>
    <mergeCell ref="A1:B1"/>
    <mergeCell ref="A2:B2"/>
    <mergeCell ref="B8:B9"/>
    <mergeCell ref="B10:B11"/>
    <mergeCell ref="A8:A9"/>
    <mergeCell ref="A10:A11"/>
    <mergeCell ref="G4:G6"/>
    <mergeCell ref="A4:A7"/>
    <mergeCell ref="L4:L7"/>
    <mergeCell ref="H4:H6"/>
    <mergeCell ref="I4:I6"/>
    <mergeCell ref="J4:J6"/>
    <mergeCell ref="L18:L19"/>
    <mergeCell ref="L10:L11"/>
    <mergeCell ref="L12:L13"/>
    <mergeCell ref="L14:L15"/>
    <mergeCell ref="L16:L17"/>
    <mergeCell ref="K8:K9"/>
    <mergeCell ref="J18:J19"/>
    <mergeCell ref="J16:J17"/>
    <mergeCell ref="J14:J15"/>
    <mergeCell ref="J12:J13"/>
    <mergeCell ref="J10:J11"/>
    <mergeCell ref="J8:J9"/>
    <mergeCell ref="K18:K19"/>
    <mergeCell ref="K16:K17"/>
    <mergeCell ref="K14:K15"/>
    <mergeCell ref="K12:K13"/>
    <mergeCell ref="K10:K11"/>
    <mergeCell ref="H10:H11"/>
    <mergeCell ref="H8:H9"/>
    <mergeCell ref="H18:H19"/>
    <mergeCell ref="H16:H17"/>
    <mergeCell ref="H14:H15"/>
    <mergeCell ref="H12:H13"/>
  </mergeCells>
  <phoneticPr fontId="0" type="noConversion"/>
  <conditionalFormatting sqref="H7:J7 C25">
    <cfRule type="cellIs" dxfId="2" priority="1" stopIfTrue="1" operator="notEqual">
      <formula>1</formula>
    </cfRule>
  </conditionalFormatting>
  <printOptions horizontalCentered="1"/>
  <pageMargins left="0.23622047244094491" right="0" top="0.47244094488188981" bottom="0" header="0" footer="0"/>
  <pageSetup paperSize="9" scale="94" orientation="landscape" verticalDpi="300" r:id="rId1"/>
  <headerFooter alignWithMargins="0">
    <oddHeader>&amp;Lנספח מספר 5, ב'</oddHeader>
    <oddFooter>&amp;L&amp;A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8810D-4381-4736-A8FF-A2D571D77F51}">
  <dimension ref="A1:L31"/>
  <sheetViews>
    <sheetView rightToLeft="1" workbookViewId="0">
      <selection activeCell="C3" sqref="C3"/>
    </sheetView>
  </sheetViews>
  <sheetFormatPr defaultColWidth="9.1796875" defaultRowHeight="13" x14ac:dyDescent="0.3"/>
  <cols>
    <col min="1" max="1" width="6.26953125" style="11" customWidth="1"/>
    <col min="2" max="2" width="21.81640625" style="11" customWidth="1"/>
    <col min="3" max="3" width="12.81640625" style="11" customWidth="1"/>
    <col min="4" max="8" width="12.7265625" style="11" customWidth="1"/>
    <col min="9" max="9" width="10.7265625" style="11" customWidth="1"/>
    <col min="10" max="10" width="8.7265625" style="11" customWidth="1"/>
    <col min="11" max="11" width="9.7265625" style="11" bestFit="1" customWidth="1"/>
    <col min="12" max="12" width="24.1796875" style="11" customWidth="1"/>
    <col min="13" max="16384" width="9.1796875" style="11"/>
  </cols>
  <sheetData>
    <row r="1" spans="1:12" s="8" customFormat="1" ht="19.5" customHeight="1" thickTop="1" x14ac:dyDescent="0.3">
      <c r="A1" s="298" t="s">
        <v>18</v>
      </c>
      <c r="B1" s="299"/>
      <c r="C1" s="33" t="s">
        <v>20</v>
      </c>
      <c r="D1" s="247" t="s">
        <v>139</v>
      </c>
      <c r="E1" s="248"/>
      <c r="F1" s="248"/>
      <c r="G1" s="248"/>
      <c r="H1" s="249"/>
      <c r="I1" s="34" t="s">
        <v>0</v>
      </c>
      <c r="J1" s="35">
        <v>2</v>
      </c>
      <c r="K1" s="36" t="s">
        <v>21</v>
      </c>
      <c r="L1" s="37" t="str">
        <f ca="1">CELL("filename")</f>
        <v>C:\Users\shirm\Desktop\גיבוי 150322\משרד החינוך\תוכניות חוויתיות לחינוך המיוחד\[מחוון 2022 מתוקן.xlsx]קריטריונים טיפוס</v>
      </c>
    </row>
    <row r="2" spans="1:12" s="8" customFormat="1" ht="19.5" customHeight="1" thickBot="1" x14ac:dyDescent="0.35">
      <c r="A2" s="300" t="s">
        <v>78</v>
      </c>
      <c r="B2" s="301"/>
      <c r="C2" s="45" t="str">
        <f>'סיכום הצעות ODT'!C2</f>
        <v>49/10.2022</v>
      </c>
      <c r="D2" s="250"/>
      <c r="E2" s="251"/>
      <c r="F2" s="251"/>
      <c r="G2" s="251"/>
      <c r="H2" s="252"/>
      <c r="I2" s="38" t="s">
        <v>1</v>
      </c>
      <c r="J2" s="39">
        <v>2</v>
      </c>
      <c r="K2" s="40" t="s">
        <v>22</v>
      </c>
      <c r="L2" s="41"/>
    </row>
    <row r="3" spans="1:12" s="15" customFormat="1" ht="17.25" customHeight="1" thickTop="1" thickBot="1" x14ac:dyDescent="0.35">
      <c r="A3" s="12"/>
      <c r="B3" s="13"/>
      <c r="C3" s="14"/>
      <c r="D3" s="293" t="s">
        <v>30</v>
      </c>
      <c r="E3" s="294"/>
      <c r="F3" s="294"/>
      <c r="G3" s="294"/>
      <c r="H3" s="5">
        <f>+C23</f>
        <v>0.6</v>
      </c>
      <c r="I3" s="13" t="s">
        <v>31</v>
      </c>
      <c r="J3" s="5">
        <f>+C24</f>
        <v>0.4</v>
      </c>
      <c r="K3" s="13" t="s">
        <v>17</v>
      </c>
      <c r="L3" s="14"/>
    </row>
    <row r="4" spans="1:12" s="104" customFormat="1" ht="20.149999999999999" customHeight="1" thickTop="1" x14ac:dyDescent="0.25">
      <c r="A4" s="308" t="s">
        <v>10</v>
      </c>
      <c r="B4" s="325" t="s">
        <v>11</v>
      </c>
      <c r="C4" s="311" t="s">
        <v>12</v>
      </c>
      <c r="D4" s="317" t="s">
        <v>38</v>
      </c>
      <c r="E4" s="305" t="s">
        <v>34</v>
      </c>
      <c r="F4" s="305" t="s">
        <v>92</v>
      </c>
      <c r="G4" s="305" t="s">
        <v>79</v>
      </c>
      <c r="H4" s="314" t="s">
        <v>39</v>
      </c>
      <c r="I4" s="317" t="s">
        <v>40</v>
      </c>
      <c r="J4" s="314" t="s">
        <v>41</v>
      </c>
      <c r="K4" s="322" t="s">
        <v>77</v>
      </c>
      <c r="L4" s="311" t="s">
        <v>43</v>
      </c>
    </row>
    <row r="5" spans="1:12" s="104" customFormat="1" ht="20.149999999999999" customHeight="1" x14ac:dyDescent="0.25">
      <c r="A5" s="309"/>
      <c r="B5" s="326"/>
      <c r="C5" s="312"/>
      <c r="D5" s="318"/>
      <c r="E5" s="306"/>
      <c r="F5" s="306"/>
      <c r="G5" s="306"/>
      <c r="H5" s="315"/>
      <c r="I5" s="318"/>
      <c r="J5" s="315"/>
      <c r="K5" s="323"/>
      <c r="L5" s="312"/>
    </row>
    <row r="6" spans="1:12" s="104" customFormat="1" ht="20.149999999999999" customHeight="1" thickBot="1" x14ac:dyDescent="0.3">
      <c r="A6" s="309"/>
      <c r="B6" s="326"/>
      <c r="C6" s="313"/>
      <c r="D6" s="319"/>
      <c r="E6" s="307"/>
      <c r="F6" s="307"/>
      <c r="G6" s="307"/>
      <c r="H6" s="316"/>
      <c r="I6" s="319"/>
      <c r="J6" s="316"/>
      <c r="K6" s="324"/>
      <c r="L6" s="312"/>
    </row>
    <row r="7" spans="1:12" s="105" customFormat="1" ht="18" customHeight="1" thickTop="1" thickBot="1" x14ac:dyDescent="0.3">
      <c r="A7" s="310"/>
      <c r="B7" s="327"/>
      <c r="C7" s="16" t="s">
        <v>13</v>
      </c>
      <c r="D7" s="1">
        <v>0.4</v>
      </c>
      <c r="E7" s="2">
        <v>0.15</v>
      </c>
      <c r="F7" s="2">
        <v>0.25</v>
      </c>
      <c r="G7" s="2">
        <v>0.2</v>
      </c>
      <c r="H7" s="3">
        <f>SUM(D7:G7)</f>
        <v>1</v>
      </c>
      <c r="I7" s="1">
        <v>1</v>
      </c>
      <c r="J7" s="3">
        <v>1</v>
      </c>
      <c r="K7" s="4"/>
      <c r="L7" s="313"/>
    </row>
    <row r="8" spans="1:12" s="99" customFormat="1" ht="17.25" customHeight="1" thickTop="1" x14ac:dyDescent="0.25">
      <c r="A8" s="304">
        <v>1</v>
      </c>
      <c r="B8" s="302"/>
      <c r="C8" s="95" t="s">
        <v>14</v>
      </c>
      <c r="D8" s="96"/>
      <c r="E8" s="97"/>
      <c r="F8" s="98"/>
      <c r="G8" s="98"/>
      <c r="H8" s="285"/>
      <c r="I8" s="98"/>
      <c r="J8" s="285"/>
      <c r="K8" s="287"/>
      <c r="L8" s="295"/>
    </row>
    <row r="9" spans="1:12" s="99" customFormat="1" ht="17.25" customHeight="1" x14ac:dyDescent="0.25">
      <c r="A9" s="297"/>
      <c r="B9" s="303"/>
      <c r="C9" s="100" t="s">
        <v>15</v>
      </c>
      <c r="D9" s="101"/>
      <c r="E9" s="102"/>
      <c r="F9" s="102"/>
      <c r="G9" s="102"/>
      <c r="H9" s="284"/>
      <c r="I9" s="101"/>
      <c r="J9" s="284"/>
      <c r="K9" s="288"/>
      <c r="L9" s="291"/>
    </row>
    <row r="10" spans="1:12" s="99" customFormat="1" ht="17.25" customHeight="1" x14ac:dyDescent="0.25">
      <c r="A10" s="296">
        <v>2</v>
      </c>
      <c r="B10" s="303"/>
      <c r="C10" s="103" t="s">
        <v>14</v>
      </c>
      <c r="D10" s="96"/>
      <c r="E10" s="97"/>
      <c r="F10" s="98"/>
      <c r="G10" s="98"/>
      <c r="H10" s="283"/>
      <c r="I10" s="98"/>
      <c r="J10" s="283"/>
      <c r="K10" s="289"/>
      <c r="L10" s="291"/>
    </row>
    <row r="11" spans="1:12" s="99" customFormat="1" ht="17.25" customHeight="1" x14ac:dyDescent="0.25">
      <c r="A11" s="297"/>
      <c r="B11" s="303"/>
      <c r="C11" s="100" t="s">
        <v>15</v>
      </c>
      <c r="D11" s="101"/>
      <c r="E11" s="102"/>
      <c r="F11" s="102"/>
      <c r="G11" s="102"/>
      <c r="H11" s="284"/>
      <c r="I11" s="101"/>
      <c r="J11" s="284"/>
      <c r="K11" s="288"/>
      <c r="L11" s="291"/>
    </row>
    <row r="12" spans="1:12" s="99" customFormat="1" ht="17.25" customHeight="1" x14ac:dyDescent="0.25">
      <c r="A12" s="296">
        <v>3</v>
      </c>
      <c r="B12" s="303"/>
      <c r="C12" s="103" t="s">
        <v>14</v>
      </c>
      <c r="D12" s="96"/>
      <c r="E12" s="97"/>
      <c r="F12" s="98"/>
      <c r="G12" s="98"/>
      <c r="H12" s="283"/>
      <c r="I12" s="98"/>
      <c r="J12" s="283"/>
      <c r="K12" s="289"/>
      <c r="L12" s="291"/>
    </row>
    <row r="13" spans="1:12" s="99" customFormat="1" ht="17.25" customHeight="1" x14ac:dyDescent="0.25">
      <c r="A13" s="297"/>
      <c r="B13" s="303"/>
      <c r="C13" s="100" t="s">
        <v>15</v>
      </c>
      <c r="D13" s="101"/>
      <c r="E13" s="102"/>
      <c r="F13" s="102"/>
      <c r="G13" s="102"/>
      <c r="H13" s="284"/>
      <c r="I13" s="101"/>
      <c r="J13" s="284"/>
      <c r="K13" s="288"/>
      <c r="L13" s="291"/>
    </row>
    <row r="14" spans="1:12" s="99" customFormat="1" ht="17.25" customHeight="1" x14ac:dyDescent="0.25">
      <c r="A14" s="296">
        <v>4</v>
      </c>
      <c r="B14" s="303"/>
      <c r="C14" s="103" t="s">
        <v>14</v>
      </c>
      <c r="D14" s="96"/>
      <c r="E14" s="97"/>
      <c r="F14" s="98"/>
      <c r="G14" s="98"/>
      <c r="H14" s="283"/>
      <c r="I14" s="98"/>
      <c r="J14" s="283"/>
      <c r="K14" s="289"/>
      <c r="L14" s="291"/>
    </row>
    <row r="15" spans="1:12" s="99" customFormat="1" ht="17.25" customHeight="1" x14ac:dyDescent="0.25">
      <c r="A15" s="297"/>
      <c r="B15" s="303"/>
      <c r="C15" s="100" t="s">
        <v>15</v>
      </c>
      <c r="D15" s="101"/>
      <c r="E15" s="102"/>
      <c r="F15" s="102"/>
      <c r="G15" s="102"/>
      <c r="H15" s="284"/>
      <c r="I15" s="101"/>
      <c r="J15" s="284"/>
      <c r="K15" s="288"/>
      <c r="L15" s="291"/>
    </row>
    <row r="16" spans="1:12" s="99" customFormat="1" ht="17.25" customHeight="1" x14ac:dyDescent="0.25">
      <c r="A16" s="296">
        <v>5</v>
      </c>
      <c r="B16" s="303"/>
      <c r="C16" s="103" t="s">
        <v>14</v>
      </c>
      <c r="D16" s="96"/>
      <c r="E16" s="97"/>
      <c r="F16" s="98"/>
      <c r="G16" s="98"/>
      <c r="H16" s="283"/>
      <c r="I16" s="98"/>
      <c r="J16" s="283"/>
      <c r="K16" s="289"/>
      <c r="L16" s="291"/>
    </row>
    <row r="17" spans="1:12" s="99" customFormat="1" ht="17.25" customHeight="1" x14ac:dyDescent="0.25">
      <c r="A17" s="297"/>
      <c r="B17" s="303"/>
      <c r="C17" s="100" t="s">
        <v>15</v>
      </c>
      <c r="D17" s="101"/>
      <c r="E17" s="102"/>
      <c r="F17" s="102"/>
      <c r="G17" s="102"/>
      <c r="H17" s="284"/>
      <c r="I17" s="101"/>
      <c r="J17" s="284"/>
      <c r="K17" s="288"/>
      <c r="L17" s="291"/>
    </row>
    <row r="18" spans="1:12" s="99" customFormat="1" ht="17.25" customHeight="1" x14ac:dyDescent="0.25">
      <c r="A18" s="296">
        <v>6</v>
      </c>
      <c r="B18" s="303"/>
      <c r="C18" s="103" t="s">
        <v>14</v>
      </c>
      <c r="D18" s="96"/>
      <c r="E18" s="97"/>
      <c r="F18" s="98"/>
      <c r="G18" s="98"/>
      <c r="H18" s="283"/>
      <c r="I18" s="98"/>
      <c r="J18" s="283"/>
      <c r="K18" s="289"/>
      <c r="L18" s="291"/>
    </row>
    <row r="19" spans="1:12" s="99" customFormat="1" ht="17.25" customHeight="1" thickBot="1" x14ac:dyDescent="0.3">
      <c r="A19" s="320"/>
      <c r="B19" s="321"/>
      <c r="C19" s="100" t="s">
        <v>15</v>
      </c>
      <c r="D19" s="101"/>
      <c r="E19" s="102"/>
      <c r="F19" s="102"/>
      <c r="G19" s="102"/>
      <c r="H19" s="286"/>
      <c r="I19" s="101"/>
      <c r="J19" s="286"/>
      <c r="K19" s="290"/>
      <c r="L19" s="292"/>
    </row>
    <row r="20" spans="1:12" ht="17.25" customHeight="1" thickTop="1" thickBot="1" x14ac:dyDescent="0.35">
      <c r="A20" s="32"/>
      <c r="B20" s="18"/>
      <c r="C20" s="19"/>
      <c r="D20" s="28"/>
      <c r="E20" s="29"/>
      <c r="F20" s="29"/>
      <c r="G20" s="29"/>
      <c r="H20" s="30"/>
      <c r="I20" s="46">
        <f>MIN(I8,I10,I12,I14,I16,I18)</f>
        <v>0</v>
      </c>
      <c r="J20" s="30"/>
      <c r="K20" s="28"/>
      <c r="L20" s="31"/>
    </row>
    <row r="21" spans="1:12" ht="17.25" customHeight="1" thickTop="1" x14ac:dyDescent="0.3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2"/>
    </row>
    <row r="22" spans="1:12" ht="17.25" customHeight="1" x14ac:dyDescent="0.3">
      <c r="A22" s="23"/>
      <c r="L22" s="17"/>
    </row>
    <row r="23" spans="1:12" ht="17.25" customHeight="1" x14ac:dyDescent="0.3">
      <c r="A23" s="23"/>
      <c r="B23" s="50" t="s">
        <v>32</v>
      </c>
      <c r="C23" s="49">
        <v>0.6</v>
      </c>
      <c r="L23" s="17"/>
    </row>
    <row r="24" spans="1:12" ht="17.25" customHeight="1" x14ac:dyDescent="0.3">
      <c r="A24" s="23"/>
      <c r="B24" s="50" t="s">
        <v>33</v>
      </c>
      <c r="C24" s="49">
        <v>0.4</v>
      </c>
      <c r="L24" s="17"/>
    </row>
    <row r="25" spans="1:12" ht="17.25" customHeight="1" x14ac:dyDescent="0.3">
      <c r="A25" s="23"/>
      <c r="B25" s="50" t="s">
        <v>16</v>
      </c>
      <c r="C25" s="49">
        <f>SUM(C23:C24)</f>
        <v>1</v>
      </c>
      <c r="L25" s="17"/>
    </row>
    <row r="26" spans="1:12" ht="17.25" customHeight="1" x14ac:dyDescent="0.3">
      <c r="A26" s="23"/>
      <c r="B26" s="50"/>
      <c r="C26" s="48"/>
      <c r="L26" s="17"/>
    </row>
    <row r="27" spans="1:12" ht="42.75" customHeight="1" x14ac:dyDescent="0.3">
      <c r="A27" s="23"/>
      <c r="B27" s="51" t="s">
        <v>26</v>
      </c>
      <c r="C27" s="49">
        <v>0.8</v>
      </c>
      <c r="L27" s="17"/>
    </row>
    <row r="28" spans="1:12" ht="17.25" customHeight="1" x14ac:dyDescent="0.3">
      <c r="A28" s="23"/>
      <c r="C28" s="24"/>
      <c r="L28" s="17"/>
    </row>
    <row r="29" spans="1:12" ht="17.25" customHeight="1" x14ac:dyDescent="0.35">
      <c r="A29" s="23"/>
      <c r="B29" s="47" t="s">
        <v>35</v>
      </c>
      <c r="C29" s="15"/>
      <c r="D29" s="15"/>
      <c r="E29" s="15"/>
      <c r="F29" s="49">
        <v>0.7</v>
      </c>
      <c r="L29" s="17"/>
    </row>
    <row r="30" spans="1:12" ht="17.25" customHeight="1" thickBot="1" x14ac:dyDescent="0.35">
      <c r="A30" s="25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7"/>
    </row>
    <row r="31" spans="1:12" ht="17.25" customHeight="1" thickTop="1" x14ac:dyDescent="0.3"/>
  </sheetData>
  <mergeCells count="52">
    <mergeCell ref="A18:A19"/>
    <mergeCell ref="B18:B19"/>
    <mergeCell ref="H18:H19"/>
    <mergeCell ref="J18:J19"/>
    <mergeCell ref="K18:K19"/>
    <mergeCell ref="L18:L19"/>
    <mergeCell ref="A16:A17"/>
    <mergeCell ref="B16:B17"/>
    <mergeCell ref="H16:H17"/>
    <mergeCell ref="J16:J17"/>
    <mergeCell ref="K16:K17"/>
    <mergeCell ref="L16:L17"/>
    <mergeCell ref="A14:A15"/>
    <mergeCell ref="B14:B15"/>
    <mergeCell ref="H14:H15"/>
    <mergeCell ref="J14:J15"/>
    <mergeCell ref="K14:K15"/>
    <mergeCell ref="L14:L15"/>
    <mergeCell ref="A12:A13"/>
    <mergeCell ref="B12:B13"/>
    <mergeCell ref="H12:H13"/>
    <mergeCell ref="J12:J13"/>
    <mergeCell ref="K12:K13"/>
    <mergeCell ref="L12:L13"/>
    <mergeCell ref="A10:A11"/>
    <mergeCell ref="B10:B11"/>
    <mergeCell ref="H10:H11"/>
    <mergeCell ref="J10:J11"/>
    <mergeCell ref="K10:K11"/>
    <mergeCell ref="L10:L11"/>
    <mergeCell ref="A8:A9"/>
    <mergeCell ref="B8:B9"/>
    <mergeCell ref="H8:H9"/>
    <mergeCell ref="J8:J9"/>
    <mergeCell ref="K8:K9"/>
    <mergeCell ref="L8:L9"/>
    <mergeCell ref="G4:G6"/>
    <mergeCell ref="H4:H6"/>
    <mergeCell ref="I4:I6"/>
    <mergeCell ref="J4:J6"/>
    <mergeCell ref="K4:K6"/>
    <mergeCell ref="L4:L7"/>
    <mergeCell ref="A1:B1"/>
    <mergeCell ref="D1:H2"/>
    <mergeCell ref="A2:B2"/>
    <mergeCell ref="D3:G3"/>
    <mergeCell ref="A4:A7"/>
    <mergeCell ref="B4:B7"/>
    <mergeCell ref="C4:C6"/>
    <mergeCell ref="D4:D6"/>
    <mergeCell ref="E4:E6"/>
    <mergeCell ref="F4:F6"/>
  </mergeCells>
  <conditionalFormatting sqref="H7:J7 C25">
    <cfRule type="cellIs" dxfId="1" priority="1" stopIfTrue="1" operator="notEqual">
      <formula>1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095F0-B69D-40A6-AF34-C4CD0F771AC3}">
  <dimension ref="A1:M31"/>
  <sheetViews>
    <sheetView rightToLeft="1" workbookViewId="0">
      <selection activeCell="C3" sqref="C3"/>
    </sheetView>
  </sheetViews>
  <sheetFormatPr defaultColWidth="9.1796875" defaultRowHeight="13" x14ac:dyDescent="0.3"/>
  <cols>
    <col min="1" max="1" width="6.26953125" style="11" customWidth="1"/>
    <col min="2" max="2" width="21.81640625" style="11" customWidth="1"/>
    <col min="3" max="3" width="12.81640625" style="11" customWidth="1"/>
    <col min="4" max="9" width="12.7265625" style="11" customWidth="1"/>
    <col min="10" max="10" width="10.7265625" style="11" customWidth="1"/>
    <col min="11" max="11" width="8.7265625" style="11" customWidth="1"/>
    <col min="12" max="12" width="9.7265625" style="11" bestFit="1" customWidth="1"/>
    <col min="13" max="13" width="24.1796875" style="11" customWidth="1"/>
    <col min="14" max="16384" width="9.1796875" style="11"/>
  </cols>
  <sheetData>
    <row r="1" spans="1:13" s="8" customFormat="1" ht="19.5" customHeight="1" thickTop="1" x14ac:dyDescent="0.3">
      <c r="A1" s="298" t="s">
        <v>18</v>
      </c>
      <c r="B1" s="299"/>
      <c r="C1" s="33" t="s">
        <v>20</v>
      </c>
      <c r="D1" s="247" t="s">
        <v>142</v>
      </c>
      <c r="E1" s="248"/>
      <c r="F1" s="248"/>
      <c r="G1" s="248"/>
      <c r="H1" s="248"/>
      <c r="I1" s="249"/>
      <c r="J1" s="34" t="s">
        <v>0</v>
      </c>
      <c r="K1" s="35">
        <v>2</v>
      </c>
      <c r="L1" s="36" t="s">
        <v>21</v>
      </c>
      <c r="M1" s="37" t="str">
        <f ca="1">CELL("filename")</f>
        <v>C:\Users\shirm\Desktop\גיבוי 150322\משרד החינוך\תוכניות חוויתיות לחינוך המיוחד\[מחוון 2022 מתוקן.xlsx]קריטריונים טיפוס</v>
      </c>
    </row>
    <row r="2" spans="1:13" s="8" customFormat="1" ht="19.5" customHeight="1" thickBot="1" x14ac:dyDescent="0.35">
      <c r="A2" s="300" t="s">
        <v>78</v>
      </c>
      <c r="B2" s="301"/>
      <c r="C2" s="45" t="s">
        <v>146</v>
      </c>
      <c r="D2" s="250"/>
      <c r="E2" s="251"/>
      <c r="F2" s="251"/>
      <c r="G2" s="251"/>
      <c r="H2" s="251"/>
      <c r="I2" s="252"/>
      <c r="J2" s="38" t="s">
        <v>1</v>
      </c>
      <c r="K2" s="39">
        <v>2</v>
      </c>
      <c r="L2" s="40" t="s">
        <v>22</v>
      </c>
      <c r="M2" s="41"/>
    </row>
    <row r="3" spans="1:13" s="15" customFormat="1" ht="17.25" customHeight="1" thickTop="1" thickBot="1" x14ac:dyDescent="0.35">
      <c r="A3" s="12"/>
      <c r="B3" s="13"/>
      <c r="C3" s="14"/>
      <c r="D3" s="293" t="s">
        <v>30</v>
      </c>
      <c r="E3" s="294"/>
      <c r="F3" s="294"/>
      <c r="G3" s="294"/>
      <c r="H3" s="294"/>
      <c r="I3" s="5">
        <f>+C23</f>
        <v>0.6</v>
      </c>
      <c r="J3" s="13" t="s">
        <v>31</v>
      </c>
      <c r="K3" s="5">
        <f>+C24</f>
        <v>0.4</v>
      </c>
      <c r="L3" s="13" t="s">
        <v>17</v>
      </c>
      <c r="M3" s="14"/>
    </row>
    <row r="4" spans="1:13" s="104" customFormat="1" ht="20.149999999999999" customHeight="1" thickTop="1" x14ac:dyDescent="0.25">
      <c r="A4" s="308" t="s">
        <v>10</v>
      </c>
      <c r="B4" s="325" t="s">
        <v>11</v>
      </c>
      <c r="C4" s="311" t="s">
        <v>12</v>
      </c>
      <c r="D4" s="317" t="s">
        <v>38</v>
      </c>
      <c r="E4" s="305" t="s">
        <v>120</v>
      </c>
      <c r="F4" s="305" t="s">
        <v>34</v>
      </c>
      <c r="G4" s="305" t="s">
        <v>92</v>
      </c>
      <c r="H4" s="305" t="s">
        <v>79</v>
      </c>
      <c r="I4" s="314" t="s">
        <v>39</v>
      </c>
      <c r="J4" s="317" t="s">
        <v>40</v>
      </c>
      <c r="K4" s="314" t="s">
        <v>41</v>
      </c>
      <c r="L4" s="322" t="s">
        <v>77</v>
      </c>
      <c r="M4" s="311" t="s">
        <v>43</v>
      </c>
    </row>
    <row r="5" spans="1:13" s="104" customFormat="1" ht="20.149999999999999" customHeight="1" x14ac:dyDescent="0.25">
      <c r="A5" s="309"/>
      <c r="B5" s="326"/>
      <c r="C5" s="312"/>
      <c r="D5" s="318"/>
      <c r="E5" s="306"/>
      <c r="F5" s="306"/>
      <c r="G5" s="306"/>
      <c r="H5" s="306"/>
      <c r="I5" s="315"/>
      <c r="J5" s="318"/>
      <c r="K5" s="315"/>
      <c r="L5" s="323"/>
      <c r="M5" s="312"/>
    </row>
    <row r="6" spans="1:13" s="104" customFormat="1" ht="20.149999999999999" customHeight="1" thickBot="1" x14ac:dyDescent="0.3">
      <c r="A6" s="309"/>
      <c r="B6" s="326"/>
      <c r="C6" s="313"/>
      <c r="D6" s="319"/>
      <c r="E6" s="307"/>
      <c r="F6" s="307"/>
      <c r="G6" s="307"/>
      <c r="H6" s="307"/>
      <c r="I6" s="316"/>
      <c r="J6" s="319"/>
      <c r="K6" s="316"/>
      <c r="L6" s="324"/>
      <c r="M6" s="312"/>
    </row>
    <row r="7" spans="1:13" s="105" customFormat="1" ht="18" customHeight="1" thickTop="1" thickBot="1" x14ac:dyDescent="0.3">
      <c r="A7" s="310"/>
      <c r="B7" s="327"/>
      <c r="C7" s="16" t="s">
        <v>13</v>
      </c>
      <c r="D7" s="1">
        <v>0.35</v>
      </c>
      <c r="E7" s="1">
        <v>0.1</v>
      </c>
      <c r="F7" s="2">
        <v>0.1</v>
      </c>
      <c r="G7" s="2">
        <v>0.25</v>
      </c>
      <c r="H7" s="2">
        <v>0.2</v>
      </c>
      <c r="I7" s="3">
        <f>SUM(D7:H7)</f>
        <v>1</v>
      </c>
      <c r="J7" s="1">
        <v>1</v>
      </c>
      <c r="K7" s="3">
        <v>1</v>
      </c>
      <c r="L7" s="4"/>
      <c r="M7" s="313"/>
    </row>
    <row r="8" spans="1:13" s="99" customFormat="1" ht="17.25" customHeight="1" thickTop="1" x14ac:dyDescent="0.25">
      <c r="A8" s="304">
        <v>1</v>
      </c>
      <c r="B8" s="302"/>
      <c r="C8" s="95" t="s">
        <v>14</v>
      </c>
      <c r="D8" s="96"/>
      <c r="E8" s="96"/>
      <c r="F8" s="97"/>
      <c r="G8" s="98"/>
      <c r="H8" s="98"/>
      <c r="I8" s="285"/>
      <c r="J8" s="98"/>
      <c r="K8" s="285"/>
      <c r="L8" s="287"/>
      <c r="M8" s="295"/>
    </row>
    <row r="9" spans="1:13" s="99" customFormat="1" ht="17.25" customHeight="1" x14ac:dyDescent="0.25">
      <c r="A9" s="297"/>
      <c r="B9" s="303"/>
      <c r="C9" s="100" t="s">
        <v>15</v>
      </c>
      <c r="D9" s="101"/>
      <c r="E9" s="101"/>
      <c r="F9" s="102"/>
      <c r="G9" s="102"/>
      <c r="H9" s="102"/>
      <c r="I9" s="284"/>
      <c r="J9" s="101"/>
      <c r="K9" s="284"/>
      <c r="L9" s="288"/>
      <c r="M9" s="291"/>
    </row>
    <row r="10" spans="1:13" s="99" customFormat="1" ht="17.25" customHeight="1" x14ac:dyDescent="0.25">
      <c r="A10" s="296">
        <v>2</v>
      </c>
      <c r="B10" s="303"/>
      <c r="C10" s="103" t="s">
        <v>14</v>
      </c>
      <c r="D10" s="96"/>
      <c r="E10" s="96"/>
      <c r="F10" s="97"/>
      <c r="G10" s="98"/>
      <c r="H10" s="98"/>
      <c r="I10" s="283"/>
      <c r="J10" s="98"/>
      <c r="K10" s="283"/>
      <c r="L10" s="289"/>
      <c r="M10" s="291"/>
    </row>
    <row r="11" spans="1:13" s="99" customFormat="1" ht="17.25" customHeight="1" x14ac:dyDescent="0.25">
      <c r="A11" s="297"/>
      <c r="B11" s="303"/>
      <c r="C11" s="100" t="s">
        <v>15</v>
      </c>
      <c r="D11" s="101"/>
      <c r="E11" s="101"/>
      <c r="F11" s="102"/>
      <c r="G11" s="102"/>
      <c r="H11" s="102"/>
      <c r="I11" s="284"/>
      <c r="J11" s="101"/>
      <c r="K11" s="284"/>
      <c r="L11" s="288"/>
      <c r="M11" s="291"/>
    </row>
    <row r="12" spans="1:13" s="99" customFormat="1" ht="17.25" customHeight="1" x14ac:dyDescent="0.25">
      <c r="A12" s="296">
        <v>3</v>
      </c>
      <c r="B12" s="303"/>
      <c r="C12" s="103" t="s">
        <v>14</v>
      </c>
      <c r="D12" s="96"/>
      <c r="E12" s="96"/>
      <c r="F12" s="97"/>
      <c r="G12" s="98"/>
      <c r="H12" s="98"/>
      <c r="I12" s="283"/>
      <c r="J12" s="98"/>
      <c r="K12" s="283"/>
      <c r="L12" s="289"/>
      <c r="M12" s="291"/>
    </row>
    <row r="13" spans="1:13" s="99" customFormat="1" ht="17.25" customHeight="1" x14ac:dyDescent="0.25">
      <c r="A13" s="297"/>
      <c r="B13" s="303"/>
      <c r="C13" s="100" t="s">
        <v>15</v>
      </c>
      <c r="D13" s="101"/>
      <c r="E13" s="101"/>
      <c r="F13" s="102"/>
      <c r="G13" s="102"/>
      <c r="H13" s="102"/>
      <c r="I13" s="284"/>
      <c r="J13" s="101"/>
      <c r="K13" s="284"/>
      <c r="L13" s="288"/>
      <c r="M13" s="291"/>
    </row>
    <row r="14" spans="1:13" s="99" customFormat="1" ht="17.25" customHeight="1" x14ac:dyDescent="0.25">
      <c r="A14" s="296">
        <v>4</v>
      </c>
      <c r="B14" s="303"/>
      <c r="C14" s="103" t="s">
        <v>14</v>
      </c>
      <c r="D14" s="96"/>
      <c r="E14" s="96"/>
      <c r="F14" s="97"/>
      <c r="G14" s="98"/>
      <c r="H14" s="98"/>
      <c r="I14" s="283"/>
      <c r="J14" s="98"/>
      <c r="K14" s="283"/>
      <c r="L14" s="289"/>
      <c r="M14" s="291"/>
    </row>
    <row r="15" spans="1:13" s="99" customFormat="1" ht="17.25" customHeight="1" x14ac:dyDescent="0.25">
      <c r="A15" s="297"/>
      <c r="B15" s="303"/>
      <c r="C15" s="100" t="s">
        <v>15</v>
      </c>
      <c r="D15" s="101"/>
      <c r="E15" s="101"/>
      <c r="F15" s="102"/>
      <c r="G15" s="102"/>
      <c r="H15" s="102"/>
      <c r="I15" s="284"/>
      <c r="J15" s="101"/>
      <c r="K15" s="284"/>
      <c r="L15" s="288"/>
      <c r="M15" s="291"/>
    </row>
    <row r="16" spans="1:13" s="99" customFormat="1" ht="17.25" customHeight="1" x14ac:dyDescent="0.25">
      <c r="A16" s="296">
        <v>5</v>
      </c>
      <c r="B16" s="303"/>
      <c r="C16" s="103" t="s">
        <v>14</v>
      </c>
      <c r="D16" s="96"/>
      <c r="E16" s="96"/>
      <c r="F16" s="97"/>
      <c r="G16" s="98"/>
      <c r="H16" s="98"/>
      <c r="I16" s="283"/>
      <c r="J16" s="98"/>
      <c r="K16" s="283"/>
      <c r="L16" s="289"/>
      <c r="M16" s="291"/>
    </row>
    <row r="17" spans="1:13" s="99" customFormat="1" ht="17.25" customHeight="1" x14ac:dyDescent="0.25">
      <c r="A17" s="297"/>
      <c r="B17" s="303"/>
      <c r="C17" s="100" t="s">
        <v>15</v>
      </c>
      <c r="D17" s="101"/>
      <c r="E17" s="101"/>
      <c r="F17" s="102"/>
      <c r="G17" s="102"/>
      <c r="H17" s="102"/>
      <c r="I17" s="284"/>
      <c r="J17" s="101"/>
      <c r="K17" s="284"/>
      <c r="L17" s="288"/>
      <c r="M17" s="291"/>
    </row>
    <row r="18" spans="1:13" s="99" customFormat="1" ht="17.25" customHeight="1" x14ac:dyDescent="0.25">
      <c r="A18" s="296">
        <v>6</v>
      </c>
      <c r="B18" s="303"/>
      <c r="C18" s="103" t="s">
        <v>14</v>
      </c>
      <c r="D18" s="96"/>
      <c r="E18" s="96"/>
      <c r="F18" s="97"/>
      <c r="G18" s="98"/>
      <c r="H18" s="98"/>
      <c r="I18" s="283"/>
      <c r="J18" s="98"/>
      <c r="K18" s="283"/>
      <c r="L18" s="289"/>
      <c r="M18" s="291"/>
    </row>
    <row r="19" spans="1:13" s="99" customFormat="1" ht="17.25" customHeight="1" thickBot="1" x14ac:dyDescent="0.3">
      <c r="A19" s="320"/>
      <c r="B19" s="321"/>
      <c r="C19" s="100" t="s">
        <v>15</v>
      </c>
      <c r="D19" s="101"/>
      <c r="E19" s="101"/>
      <c r="F19" s="102"/>
      <c r="G19" s="102"/>
      <c r="H19" s="102"/>
      <c r="I19" s="286"/>
      <c r="J19" s="101"/>
      <c r="K19" s="286"/>
      <c r="L19" s="290"/>
      <c r="M19" s="292"/>
    </row>
    <row r="20" spans="1:13" ht="17.25" customHeight="1" thickTop="1" thickBot="1" x14ac:dyDescent="0.35">
      <c r="A20" s="32"/>
      <c r="B20" s="18"/>
      <c r="C20" s="19"/>
      <c r="D20" s="28"/>
      <c r="E20" s="28"/>
      <c r="F20" s="29"/>
      <c r="G20" s="29"/>
      <c r="H20" s="29"/>
      <c r="I20" s="30"/>
      <c r="J20" s="46">
        <f>MIN(J8,J10,J12,J14,J16,J18)</f>
        <v>0</v>
      </c>
      <c r="K20" s="30"/>
      <c r="L20" s="28"/>
      <c r="M20" s="31"/>
    </row>
    <row r="21" spans="1:13" ht="17.25" customHeight="1" thickTop="1" x14ac:dyDescent="0.3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2"/>
    </row>
    <row r="22" spans="1:13" ht="17.25" customHeight="1" x14ac:dyDescent="0.3">
      <c r="A22" s="23"/>
      <c r="M22" s="17"/>
    </row>
    <row r="23" spans="1:13" ht="17.25" customHeight="1" x14ac:dyDescent="0.3">
      <c r="A23" s="23"/>
      <c r="B23" s="50" t="s">
        <v>32</v>
      </c>
      <c r="C23" s="49">
        <v>0.6</v>
      </c>
      <c r="M23" s="17"/>
    </row>
    <row r="24" spans="1:13" ht="17.25" customHeight="1" x14ac:dyDescent="0.3">
      <c r="A24" s="23"/>
      <c r="B24" s="50" t="s">
        <v>33</v>
      </c>
      <c r="C24" s="49">
        <v>0.4</v>
      </c>
      <c r="M24" s="17"/>
    </row>
    <row r="25" spans="1:13" ht="17.25" customHeight="1" x14ac:dyDescent="0.3">
      <c r="A25" s="23"/>
      <c r="B25" s="50" t="s">
        <v>16</v>
      </c>
      <c r="C25" s="49">
        <f>SUM(C23:C24)</f>
        <v>1</v>
      </c>
      <c r="M25" s="17"/>
    </row>
    <row r="26" spans="1:13" ht="17.25" customHeight="1" x14ac:dyDescent="0.3">
      <c r="A26" s="23"/>
      <c r="B26" s="50"/>
      <c r="C26" s="48"/>
      <c r="M26" s="17"/>
    </row>
    <row r="27" spans="1:13" ht="42.75" customHeight="1" x14ac:dyDescent="0.3">
      <c r="A27" s="23"/>
      <c r="B27" s="51" t="s">
        <v>26</v>
      </c>
      <c r="C27" s="49">
        <v>0.8</v>
      </c>
      <c r="M27" s="17"/>
    </row>
    <row r="28" spans="1:13" ht="17.25" customHeight="1" x14ac:dyDescent="0.3">
      <c r="A28" s="23"/>
      <c r="C28" s="24"/>
      <c r="M28" s="17"/>
    </row>
    <row r="29" spans="1:13" ht="17.25" customHeight="1" x14ac:dyDescent="0.35">
      <c r="A29" s="23"/>
      <c r="B29" s="47" t="s">
        <v>35</v>
      </c>
      <c r="C29" s="15"/>
      <c r="D29" s="15"/>
      <c r="E29" s="15"/>
      <c r="F29" s="15"/>
      <c r="G29" s="49">
        <v>0.7</v>
      </c>
      <c r="M29" s="17"/>
    </row>
    <row r="30" spans="1:13" ht="17.25" customHeight="1" thickBot="1" x14ac:dyDescent="0.35">
      <c r="A30" s="25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7"/>
    </row>
    <row r="31" spans="1:13" ht="17.25" customHeight="1" thickTop="1" x14ac:dyDescent="0.3"/>
  </sheetData>
  <mergeCells count="53">
    <mergeCell ref="M12:M13"/>
    <mergeCell ref="J4:J6"/>
    <mergeCell ref="L18:L19"/>
    <mergeCell ref="M18:M19"/>
    <mergeCell ref="A16:A17"/>
    <mergeCell ref="B16:B17"/>
    <mergeCell ref="I16:I17"/>
    <mergeCell ref="K16:K17"/>
    <mergeCell ref="L16:L17"/>
    <mergeCell ref="M16:M17"/>
    <mergeCell ref="A18:A19"/>
    <mergeCell ref="B18:B19"/>
    <mergeCell ref="I18:I19"/>
    <mergeCell ref="K18:K19"/>
    <mergeCell ref="L14:L15"/>
    <mergeCell ref="M14:M15"/>
    <mergeCell ref="A14:A15"/>
    <mergeCell ref="B14:B15"/>
    <mergeCell ref="I14:I15"/>
    <mergeCell ref="K14:K15"/>
    <mergeCell ref="L10:L11"/>
    <mergeCell ref="B12:B13"/>
    <mergeCell ref="I12:I13"/>
    <mergeCell ref="K12:K13"/>
    <mergeCell ref="L12:L13"/>
    <mergeCell ref="A12:A13"/>
    <mergeCell ref="M10:M11"/>
    <mergeCell ref="A8:A9"/>
    <mergeCell ref="B8:B9"/>
    <mergeCell ref="I8:I9"/>
    <mergeCell ref="K8:K9"/>
    <mergeCell ref="L8:L9"/>
    <mergeCell ref="M8:M9"/>
    <mergeCell ref="A10:A11"/>
    <mergeCell ref="B10:B11"/>
    <mergeCell ref="I10:I11"/>
    <mergeCell ref="K10:K11"/>
    <mergeCell ref="K4:K6"/>
    <mergeCell ref="L4:L6"/>
    <mergeCell ref="M4:M7"/>
    <mergeCell ref="A1:B1"/>
    <mergeCell ref="D1:I2"/>
    <mergeCell ref="A2:B2"/>
    <mergeCell ref="D3:H3"/>
    <mergeCell ref="A4:A7"/>
    <mergeCell ref="B4:B7"/>
    <mergeCell ref="C4:C6"/>
    <mergeCell ref="D4:D6"/>
    <mergeCell ref="F4:F6"/>
    <mergeCell ref="G4:G6"/>
    <mergeCell ref="E4:E6"/>
    <mergeCell ref="H4:H6"/>
    <mergeCell ref="I4:I6"/>
  </mergeCells>
  <conditionalFormatting sqref="I7:K7 C25">
    <cfRule type="cellIs" dxfId="0" priority="1" stopIfTrue="1" operator="notEqual">
      <formula>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9</vt:i4>
      </vt:variant>
      <vt:variant>
        <vt:lpstr>טווחים בעלי שם</vt:lpstr>
      </vt:variant>
      <vt:variant>
        <vt:i4>5</vt:i4>
      </vt:variant>
    </vt:vector>
  </HeadingPairs>
  <TitlesOfParts>
    <vt:vector size="14" baseType="lpstr">
      <vt:lpstr>מחוון טיפוס</vt:lpstr>
      <vt:lpstr>מחוון אופניים</vt:lpstr>
      <vt:lpstr>מחוון  ODT</vt:lpstr>
      <vt:lpstr>קריטריונים טיפוס</vt:lpstr>
      <vt:lpstr>קריטריונים אופניים</vt:lpstr>
      <vt:lpstr>קריטריונים ODT</vt:lpstr>
      <vt:lpstr>סיכום הצעות טיפוס</vt:lpstr>
      <vt:lpstr>סיכום הצעות אופניים</vt:lpstr>
      <vt:lpstr>סיכום הצעות ODT</vt:lpstr>
      <vt:lpstr>'קריטריונים טיפוס'!_Hlk85712288</vt:lpstr>
      <vt:lpstr>'מחוון טיפוס'!WPrint_Area_W</vt:lpstr>
      <vt:lpstr>'סיכום הצעות טיפוס'!WPrint_Area_W</vt:lpstr>
      <vt:lpstr>'קריטריונים טיפוס'!WPrint_Area_W</vt:lpstr>
      <vt:lpstr>'מחוון טיפוס'!WPrint_TitlesW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Miryam</dc:creator>
  <cp:lastModifiedBy>Ido Marinov</cp:lastModifiedBy>
  <cp:lastPrinted>2016-11-01T08:18:57Z</cp:lastPrinted>
  <dcterms:created xsi:type="dcterms:W3CDTF">1998-04-12T06:27:49Z</dcterms:created>
  <dcterms:modified xsi:type="dcterms:W3CDTF">2022-09-29T10:31:51Z</dcterms:modified>
</cp:coreProperties>
</file>